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activeTab="0"/>
  </bookViews>
  <sheets>
    <sheet name="Tabelle AG-Anteil Pensionskasse" sheetId="1" r:id="rId1"/>
    <sheet name="Hintergrundinfo, Einspruch" sheetId="2" r:id="rId2"/>
  </sheets>
  <definedNames>
    <definedName name="_xlnm.Print_Area" localSheetId="1">'Hintergrundinfo, Einspruch'!$A$1:$L$9</definedName>
    <definedName name="_xlnm.Print_Area" localSheetId="0">'Tabelle AG-Anteil Pensionskasse'!$A$64:$G$352</definedName>
  </definedNames>
  <calcPr fullCalcOnLoad="1"/>
</workbook>
</file>

<file path=xl/sharedStrings.xml><?xml version="1.0" encoding="utf-8"?>
<sst xmlns="http://schemas.openxmlformats.org/spreadsheetml/2006/main" count="343" uniqueCount="261">
  <si>
    <t>CHF</t>
  </si>
  <si>
    <t>Die Beiträge zum Kapitalsparplan betragen:</t>
  </si>
  <si>
    <t>Beiträge in % des versicherten Einkommens</t>
  </si>
  <si>
    <t xml:space="preserve">Arbeitnehmer                                  </t>
  </si>
  <si>
    <t>Arbeitgeber</t>
  </si>
  <si>
    <t>- Alter 18 - 29</t>
  </si>
  <si>
    <t>- Alter 30 - 44</t>
  </si>
  <si>
    <t xml:space="preserve">- Alter 45 - 54 </t>
  </si>
  <si>
    <t>Veranlagungsjahr</t>
  </si>
  <si>
    <t>- Geburtsjahr</t>
  </si>
  <si>
    <t>in %</t>
  </si>
  <si>
    <t xml:space="preserve">    Beitrag Kapitalsparplan</t>
  </si>
  <si>
    <t xml:space="preserve">    + Beiträge des Arbeitnehmers zur Zusatzversorgung</t>
  </si>
  <si>
    <t>= Alter in Jahren</t>
  </si>
  <si>
    <t xml:space="preserve">Beiträge Rentenversicherung (Plan Basic) </t>
  </si>
  <si>
    <t>Arbeitnehmer</t>
  </si>
  <si>
    <t>(altersabhängig gem. Reglement)</t>
  </si>
  <si>
    <t>=</t>
  </si>
  <si>
    <t xml:space="preserve">    Freiwilliges Sparen Rentenversicherung</t>
  </si>
  <si>
    <t>-&gt;(AG = AN Anteil)</t>
  </si>
  <si>
    <t>= Probe durch Ermittlung der Differenz (sollte &lt; = 1,00 sein)</t>
  </si>
  <si>
    <t xml:space="preserve">       Beiträge Arbeitnehmer zur Rentenversicherung (Plan Basic)</t>
  </si>
  <si>
    <t xml:space="preserve">       Beiträge Arbeitgeber zur Rentenversicherung (Plan Basic)</t>
  </si>
  <si>
    <t xml:space="preserve">    + Beiträge des Arbeitgeber zur Zusatzversorgung</t>
  </si>
  <si>
    <t xml:space="preserve">    = AN-Beiträge Kapitalsparplan</t>
  </si>
  <si>
    <t xml:space="preserve">       Beiträge Arbeitgeber Kapitalsparplan</t>
  </si>
  <si>
    <t>In Deutschland sind die freiwilligen Beiträge des Arbeitgebers zur Pensionskasse etc. steuerpflichtig, soweit sie die Höhe der inländischen Arbeitgeberbeiträge zur gesetzlichen Rentenversicherung übersteigen. Da die Firma einen doppelt so hohen Betrag wie der Arbeitnehmer in die Pensionskasse bezahlt, werden den deutschen Grenzgängern in den alljährlichen Einkommensteuer-Veranlagungen die den steuerfreien Anteil (50% der Gesamtsumme) übersteigenden Beträge dem zu versteuernden Einkommen zugeschlagen.  Dies ist Gesetz und leider nicht zu ändern (§3 des deutschen Einkommensteuergesetzes).</t>
  </si>
  <si>
    <r>
      <t>Allerdings macht es sich das Finanzamt einfach und verdoppelt den auf dem Jahreslohnausweis ausgedruckten Betrag der entrichteten Arbeitnehmerbeiträge – und dieser Ansatz ist falsch!</t>
    </r>
    <r>
      <rPr>
        <sz val="11"/>
        <color indexed="8"/>
        <rFont val="Arial"/>
        <family val="2"/>
      </rPr>
      <t xml:space="preserve"> In der Summe sind nämlich nicht nur die Beiträge zur Pensionskasse enthalten, sondern auch die für den Kapitalsparplan den Bonus und die Schichtzulagen. Und für jene Beträge zahlt die Roche nicht das Doppelte sondern i.d.R. 3,4 % des anrechenbaren Einkommens! Laut Reglement sind die Beiträge des Arbeitnehmers hingegen nach Alter gestaffelt.</t>
    </r>
  </si>
  <si>
    <t>Je älter der Arbeitnehmer ist, desto höher ist der Betrag, der unrechtmäßig zu hoch besteuert wird – und das kann bei den Spitzensteuersätzen ein hübsches Sümmchen ausmachen.</t>
  </si>
  <si>
    <t xml:space="preserve">Tabelle zur automatischen Ermittlung des steuerlich relevanten </t>
  </si>
  <si>
    <t>Arbeitgeberanteils zur Pensionskasse für Mitarbeiter der Firma F. Hoffmann-La Roche</t>
  </si>
  <si>
    <t xml:space="preserve">    Alles was grau hinterlegt ist wird nicht mit ausgedruckt. Sie müssen diesen Infotext und die Anmerkungen rechts </t>
  </si>
  <si>
    <t xml:space="preserve">    neben der Tabelle also nicht löschen.</t>
  </si>
  <si>
    <t xml:space="preserve">    für Sie, und zwar falsch mit einem Arbeitgeberanteil zur Pensionskasse (inkl. Kapitalsparplan) i.H.v. 66,66% </t>
  </si>
  <si>
    <t xml:space="preserve">    und einem Arbeitnehmeranteil i.H.v. 33,33%. Sie müssen dem Finanzamt also den geringeren Arbeitgeberanteil</t>
  </si>
  <si>
    <r>
      <t>-&gt; Für weitere Infos hierzu klicken Sie bitte unten auf die Lasche "</t>
    </r>
    <r>
      <rPr>
        <b/>
        <sz val="10"/>
        <rFont val="Arial"/>
        <family val="2"/>
      </rPr>
      <t>Hintergrundinfo, Einspruch</t>
    </r>
    <r>
      <rPr>
        <sz val="10"/>
        <rFont val="Arial"/>
        <family val="0"/>
      </rPr>
      <t>":</t>
    </r>
  </si>
  <si>
    <t xml:space="preserve">-&gt; Sie können die Tabelle als Anlage zu Ihrer Steuererklärung ausdrucken. </t>
  </si>
  <si>
    <r>
      <t xml:space="preserve">-&gt; Die Tabelle darf frei weitergegeben werden, </t>
    </r>
    <r>
      <rPr>
        <u val="single"/>
        <sz val="10"/>
        <rFont val="Arial"/>
        <family val="2"/>
      </rPr>
      <t xml:space="preserve">eine Gewähr für die Richtigkeit und Aktualität der Tabelle </t>
    </r>
  </si>
  <si>
    <t>-&gt; Weitere Infos für Grenzgänger auf meiner Webseite: www.Mobile-Steuerberatung.de</t>
  </si>
  <si>
    <t xml:space="preserve">-&gt; Verbesserungsvorschläge oder Hinweise auf Fehler nehmen wir gerne entgegen. </t>
  </si>
  <si>
    <t>Mobile STEUERBERATUNG</t>
  </si>
  <si>
    <t>Wir kommen zu Ihnen !</t>
  </si>
  <si>
    <t xml:space="preserve">Vor Ort Steuerberatung für Arbeitnehmer, Grenzgänger (Schweiz), </t>
  </si>
  <si>
    <t>und Vermieter in ganz Südbaden</t>
  </si>
  <si>
    <t>Jared Daum</t>
  </si>
  <si>
    <t>Tel. 0761/800805  Mobil: 0179/560560-1</t>
  </si>
  <si>
    <t>Fax 0761/4537146</t>
  </si>
  <si>
    <t>Mail: JaredDaum@Mobile-Steuerberatung.de</t>
  </si>
  <si>
    <t xml:space="preserve">        www.Mobile-Steuerberatung.de</t>
  </si>
  <si>
    <t>79110 Freiburg</t>
  </si>
  <si>
    <r>
      <t>(alters</t>
    </r>
    <r>
      <rPr>
        <u val="single"/>
        <sz val="10"/>
        <rFont val="Arial"/>
        <family val="2"/>
      </rPr>
      <t>un</t>
    </r>
    <r>
      <rPr>
        <sz val="10"/>
        <rFont val="Arial"/>
        <family val="2"/>
      </rPr>
      <t>abhängig immer 50 / 50)</t>
    </r>
  </si>
  <si>
    <r>
      <t xml:space="preserve">    </t>
    </r>
    <r>
      <rPr>
        <u val="single"/>
        <sz val="10"/>
        <rFont val="Arial"/>
        <family val="2"/>
      </rPr>
      <t>Bedarfszeilen</t>
    </r>
    <r>
      <rPr>
        <sz val="10"/>
        <rFont val="Arial"/>
        <family val="2"/>
      </rPr>
      <t>:</t>
    </r>
  </si>
  <si>
    <r>
      <t xml:space="preserve">    </t>
    </r>
    <r>
      <rPr>
        <u val="single"/>
        <sz val="10"/>
        <rFont val="Arial"/>
        <family val="2"/>
      </rPr>
      <t>Bedarfszeile</t>
    </r>
    <r>
      <rPr>
        <sz val="10"/>
        <rFont val="Arial"/>
        <family val="2"/>
      </rPr>
      <t>:</t>
    </r>
  </si>
  <si>
    <r>
      <t xml:space="preserve">    + AN-Beiträge Kapitalsparplan (</t>
    </r>
    <r>
      <rPr>
        <u val="single"/>
        <sz val="10"/>
        <rFont val="Arial"/>
        <family val="2"/>
      </rPr>
      <t>Bonus</t>
    </r>
    <r>
      <rPr>
        <sz val="10"/>
        <rFont val="Arial"/>
        <family val="0"/>
      </rPr>
      <t>): AN=AG-Anteil</t>
    </r>
  </si>
  <si>
    <r>
      <t xml:space="preserve">    + Beiträge Arbeitgeber Kapitalsparplan (</t>
    </r>
    <r>
      <rPr>
        <u val="single"/>
        <sz val="10"/>
        <rFont val="Arial"/>
        <family val="2"/>
      </rPr>
      <t>Bonus)</t>
    </r>
  </si>
  <si>
    <t>-&gt; blau           = Eingabefeld</t>
  </si>
  <si>
    <t>-&gt; gelb           = Ergebnisfeld</t>
  </si>
  <si>
    <t>-&gt; orange       = wichtige Felder</t>
  </si>
  <si>
    <r>
      <t xml:space="preserve">    (Pläne </t>
    </r>
    <r>
      <rPr>
        <u val="single"/>
        <sz val="10"/>
        <rFont val="Arial"/>
        <family val="2"/>
      </rPr>
      <t>M</t>
    </r>
    <r>
      <rPr>
        <sz val="10"/>
        <rFont val="Arial"/>
        <family val="2"/>
      </rPr>
      <t xml:space="preserve">edium und </t>
    </r>
    <r>
      <rPr>
        <u val="single"/>
        <sz val="10"/>
        <rFont val="Arial"/>
        <family val="2"/>
      </rPr>
      <t>H</t>
    </r>
    <r>
      <rPr>
        <sz val="10"/>
        <rFont val="Arial"/>
        <family val="2"/>
      </rPr>
      <t xml:space="preserve">igh, </t>
    </r>
    <r>
      <rPr>
        <b/>
        <sz val="10"/>
        <rFont val="Arial"/>
        <family val="2"/>
      </rPr>
      <t>ohne</t>
    </r>
    <r>
      <rPr>
        <sz val="10"/>
        <rFont val="Arial"/>
        <family val="2"/>
      </rPr>
      <t xml:space="preserve"> Arbeitgeberbeteiligung)</t>
    </r>
  </si>
  <si>
    <t xml:space="preserve">-&gt; Wenn Sie den Arbeitgeberanteil zur Pensionskasse nicht selbst ausrechnen, "rechnet" das Finanzamt </t>
  </si>
  <si>
    <r>
      <t xml:space="preserve">-&gt; In den </t>
    </r>
    <r>
      <rPr>
        <b/>
        <sz val="10"/>
        <color indexed="13"/>
        <rFont val="Arial"/>
        <family val="2"/>
      </rPr>
      <t>gelben</t>
    </r>
    <r>
      <rPr>
        <sz val="10"/>
        <rFont val="Arial"/>
        <family val="0"/>
      </rPr>
      <t xml:space="preserve"> Feldern können Sie dann das Ergebnis ablesen. </t>
    </r>
    <r>
      <rPr>
        <sz val="10"/>
        <color indexed="10"/>
        <rFont val="Arial"/>
        <family val="2"/>
      </rPr>
      <t xml:space="preserve">Rote </t>
    </r>
    <r>
      <rPr>
        <sz val="10"/>
        <color indexed="8"/>
        <rFont val="Arial"/>
        <family val="2"/>
      </rPr>
      <t>Felder bitte auf keinen Fall überschreiben.</t>
    </r>
  </si>
  <si>
    <t>Waldallee 13</t>
  </si>
  <si>
    <t>Beiträge Rentenversicherung</t>
  </si>
  <si>
    <t>Alter</t>
  </si>
  <si>
    <t>AN-Anteil</t>
  </si>
  <si>
    <t>AG-Anteil</t>
  </si>
  <si>
    <t>18-19</t>
  </si>
  <si>
    <t>20-65</t>
  </si>
  <si>
    <t>Beiträge Kapitalsparplan</t>
  </si>
  <si>
    <t>18-29</t>
  </si>
  <si>
    <t>30-44</t>
  </si>
  <si>
    <t>45-54</t>
  </si>
  <si>
    <t>Beiträge Kapitalsparplan Bonuszahlung</t>
  </si>
  <si>
    <t>Beiträge Kapitalsparplan Schichtzulage</t>
  </si>
  <si>
    <t xml:space="preserve">hier bitte Ihr ggf. abweichendes Geburtsjahr eintragen. </t>
  </si>
  <si>
    <t xml:space="preserve">(nicht überschreiben, Werte in Ihre Steuererklärung übernehmen). </t>
  </si>
  <si>
    <t>Wenn die Kontrollsumme nicht &lt; 1,00 ist liegt ein Fehler vor !</t>
  </si>
  <si>
    <r>
      <t xml:space="preserve">Dem zu hohen Ansatz können Sie nur begegnen indem Sie (mithilfe dieser Excel-Tabelle) dem Finanzamt den tatsächlichen Arbeitgeberanteil zur Pensionskasse nachweisen. Dieser wird dann in aller Regel auch akzeptiert. </t>
    </r>
    <r>
      <rPr>
        <b/>
        <u val="single"/>
        <sz val="11"/>
        <color indexed="8"/>
        <rFont val="Arial"/>
        <family val="2"/>
      </rPr>
      <t>Falls nicht sollten Sie in jedem Fall Einspruch einlegen.</t>
    </r>
  </si>
  <si>
    <t>= Persönliche Beiträge Gesamt lt. Versicherungsausweisen</t>
  </si>
  <si>
    <t>Beiträge Rentenversicherung in der Zusatzversorgung</t>
  </si>
  <si>
    <t xml:space="preserve">Beiträge zur Zusatzversorgung </t>
  </si>
  <si>
    <t>Beiträge Kapitalsparplan Bonus und Schicht</t>
  </si>
  <si>
    <r>
      <t xml:space="preserve">    + AN-Beiträge Kapitalsparplan (Schichtzulagen</t>
    </r>
    <r>
      <rPr>
        <sz val="10"/>
        <rFont val="Arial"/>
        <family val="0"/>
      </rPr>
      <t>): AN=AG-Anteil.</t>
    </r>
  </si>
  <si>
    <r>
      <t xml:space="preserve">    + Beiträge Arbeitgeber Kapitalsparplan (Schichtzulagen</t>
    </r>
    <r>
      <rPr>
        <sz val="10"/>
        <rFont val="Arial"/>
        <family val="0"/>
      </rPr>
      <t>)</t>
    </r>
  </si>
  <si>
    <r>
      <t xml:space="preserve">Herleitung der </t>
    </r>
    <r>
      <rPr>
        <b/>
        <u val="single"/>
        <sz val="10"/>
        <rFont val="Arial"/>
        <family val="2"/>
      </rPr>
      <t>Beiträge des Arbeitgebers anhand des Reglements</t>
    </r>
    <r>
      <rPr>
        <b/>
        <sz val="10"/>
        <rFont val="Arial"/>
        <family val="2"/>
      </rPr>
      <t xml:space="preserve">  </t>
    </r>
  </si>
  <si>
    <t>(in jedem Fall ausfüllen bzw. überprüfen und ggf. anzupassen)</t>
  </si>
  <si>
    <t xml:space="preserve">-&gt; Sie müssen im Bescheid in jedem Fall prüfen, ob das Finanzamt Ihrem Antrag auch gefolgt ist. </t>
  </si>
  <si>
    <t xml:space="preserve">    Häufig wird die vorgelegte Berechnung einfach ignoriert und es muss Einspruch eingelegt werden.</t>
  </si>
  <si>
    <t xml:space="preserve">    Diese Info kann auch als Einspruchsbegründung verwendet werden. </t>
  </si>
  <si>
    <t xml:space="preserve">    </t>
  </si>
  <si>
    <r>
      <t xml:space="preserve">-&gt; Bitte achten Sie darauf, dass die Kontrollsumme im </t>
    </r>
    <r>
      <rPr>
        <b/>
        <u val="single"/>
        <sz val="10"/>
        <rFont val="Arial"/>
        <family val="2"/>
      </rPr>
      <t>Roten hinterlegten Feld</t>
    </r>
    <r>
      <rPr>
        <sz val="10"/>
        <rFont val="Arial"/>
        <family val="0"/>
      </rPr>
      <t xml:space="preserve">  (kleiner-gleich) &lt;= 1 ist. </t>
    </r>
  </si>
  <si>
    <t xml:space="preserve">    Ist dies nicht der Fall, liegt ein Eingabefehler vor. Auch alle anderen Kontrollsummen müssen = 0 sein. </t>
  </si>
  <si>
    <t>Bitte beachten Sie, dass wir derzeit keine neuen Mandanten aufnehmen (vergl. Info auf der Homepage).</t>
  </si>
  <si>
    <t>Pensionskassenbeiträge</t>
  </si>
  <si>
    <r>
      <t>A) Arbeit</t>
    </r>
    <r>
      <rPr>
        <b/>
        <u val="single"/>
        <sz val="11"/>
        <color indexed="8"/>
        <rFont val="Calibri"/>
        <family val="2"/>
      </rPr>
      <t>nehmer</t>
    </r>
    <r>
      <rPr>
        <b/>
        <sz val="11"/>
        <color indexed="8"/>
        <rFont val="Calibri"/>
        <family val="2"/>
      </rPr>
      <t>beiträge</t>
    </r>
  </si>
  <si>
    <r>
      <rPr>
        <b/>
        <sz val="11"/>
        <color indexed="8"/>
        <rFont val="Calibri"/>
        <family val="2"/>
      </rPr>
      <t>=</t>
    </r>
    <r>
      <rPr>
        <sz val="11"/>
        <color indexed="8"/>
        <rFont val="Calibri"/>
        <family val="2"/>
      </rPr>
      <t xml:space="preserve"> Summe = Pos. „10.1 Berufliche Vorsorge </t>
    </r>
    <r>
      <rPr>
        <u val="single"/>
        <sz val="11"/>
        <color indexed="8"/>
        <rFont val="Calibri"/>
        <family val="2"/>
      </rPr>
      <t>Ordentliche Beiträge</t>
    </r>
    <r>
      <rPr>
        <sz val="11"/>
        <color indexed="8"/>
        <rFont val="Calibri"/>
        <family val="2"/>
      </rPr>
      <t>“ des Lohnausweises</t>
    </r>
  </si>
  <si>
    <r>
      <rPr>
        <b/>
        <sz val="11"/>
        <rFont val="Calibri"/>
        <family val="2"/>
      </rPr>
      <t>+</t>
    </r>
    <r>
      <rPr>
        <sz val="11"/>
        <rFont val="Calibri"/>
        <family val="2"/>
      </rPr>
      <t xml:space="preserve"> Jahressumme der Beiträge für den Einkauf Arbeit</t>
    </r>
    <r>
      <rPr>
        <u val="single"/>
        <sz val="11"/>
        <rFont val="Calibri"/>
        <family val="2"/>
      </rPr>
      <t>nehmer</t>
    </r>
    <r>
      <rPr>
        <sz val="11"/>
        <rFont val="Calibri"/>
        <family val="2"/>
      </rPr>
      <t xml:space="preserve">beiträge zum </t>
    </r>
    <r>
      <rPr>
        <u val="single"/>
        <sz val="11"/>
        <rFont val="Calibri"/>
        <family val="2"/>
      </rPr>
      <t>Über</t>
    </r>
    <r>
      <rPr>
        <sz val="11"/>
        <rFont val="Calibri"/>
        <family val="2"/>
      </rPr>
      <t>obligatorium</t>
    </r>
  </si>
  <si>
    <r>
      <rPr>
        <b/>
        <sz val="11"/>
        <color indexed="8"/>
        <rFont val="Calibri"/>
        <family val="2"/>
      </rPr>
      <t>=</t>
    </r>
    <r>
      <rPr>
        <sz val="11"/>
        <color indexed="8"/>
        <rFont val="Calibri"/>
        <family val="2"/>
      </rPr>
      <t xml:space="preserve"> Summe = Pos. „10.2 Berufliche Vorsorge </t>
    </r>
    <r>
      <rPr>
        <u val="single"/>
        <sz val="11"/>
        <color indexed="8"/>
        <rFont val="Calibri"/>
        <family val="2"/>
      </rPr>
      <t>Beiträge für Einkauf</t>
    </r>
    <r>
      <rPr>
        <sz val="11"/>
        <color indexed="8"/>
        <rFont val="Calibri"/>
        <family val="2"/>
      </rPr>
      <t>“ des Lohnausweises</t>
    </r>
  </si>
  <si>
    <t>Kontrollsumme (muss =0 sein)</t>
  </si>
  <si>
    <r>
      <t>B) Arbeit</t>
    </r>
    <r>
      <rPr>
        <b/>
        <u val="single"/>
        <sz val="11"/>
        <color indexed="8"/>
        <rFont val="Calibri"/>
        <family val="2"/>
      </rPr>
      <t>geber</t>
    </r>
    <r>
      <rPr>
        <b/>
        <sz val="11"/>
        <color indexed="8"/>
        <rFont val="Calibri"/>
        <family val="2"/>
      </rPr>
      <t>beiträge</t>
    </r>
  </si>
  <si>
    <r>
      <t xml:space="preserve">   Jahressumme der Arbeit</t>
    </r>
    <r>
      <rPr>
        <u val="single"/>
        <sz val="11"/>
        <rFont val="Calibri"/>
        <family val="2"/>
      </rPr>
      <t>geber</t>
    </r>
    <r>
      <rPr>
        <sz val="11"/>
        <rFont val="Calibri"/>
        <family val="2"/>
      </rPr>
      <t xml:space="preserve">beiträge zum </t>
    </r>
    <r>
      <rPr>
        <u val="single"/>
        <sz val="11"/>
        <rFont val="Calibri"/>
        <family val="2"/>
      </rPr>
      <t>Über</t>
    </r>
    <r>
      <rPr>
        <sz val="11"/>
        <rFont val="Calibri"/>
        <family val="2"/>
      </rPr>
      <t>obligatorium (inkl. Einkauf)</t>
    </r>
  </si>
  <si>
    <r>
      <rPr>
        <b/>
        <sz val="11"/>
        <color indexed="8"/>
        <rFont val="Calibri"/>
        <family val="2"/>
      </rPr>
      <t>= Summe Arbeit</t>
    </r>
    <r>
      <rPr>
        <b/>
        <u val="single"/>
        <sz val="11"/>
        <color indexed="8"/>
        <rFont val="Calibri"/>
        <family val="2"/>
      </rPr>
      <t>geber</t>
    </r>
    <r>
      <rPr>
        <b/>
        <sz val="11"/>
        <color indexed="8"/>
        <rFont val="Calibri"/>
        <family val="2"/>
      </rPr>
      <t>beiträge</t>
    </r>
  </si>
  <si>
    <t>-</t>
  </si>
  <si>
    <t>+</t>
  </si>
  <si>
    <t>Pensionskasse</t>
  </si>
  <si>
    <t>Beiträge</t>
  </si>
  <si>
    <t xml:space="preserve">                Arbeitnehmer</t>
  </si>
  <si>
    <r>
      <t xml:space="preserve">    </t>
    </r>
    <r>
      <rPr>
        <b/>
        <sz val="10"/>
        <rFont val="Arial"/>
        <family val="2"/>
      </rPr>
      <t>Rentenversicherung</t>
    </r>
    <r>
      <rPr>
        <sz val="10"/>
        <rFont val="Arial"/>
        <family val="2"/>
      </rPr>
      <t xml:space="preserve"> (Plan Basic)</t>
    </r>
  </si>
  <si>
    <r>
      <rPr>
        <u val="single"/>
        <sz val="7"/>
        <rFont val="Arial"/>
        <family val="2"/>
      </rPr>
      <t>M</t>
    </r>
    <r>
      <rPr>
        <sz val="7"/>
        <rFont val="Arial"/>
        <family val="2"/>
      </rPr>
      <t xml:space="preserve">: 1,75%  </t>
    </r>
    <r>
      <rPr>
        <u val="single"/>
        <sz val="7"/>
        <rFont val="Arial"/>
        <family val="2"/>
      </rPr>
      <t>H</t>
    </r>
    <r>
      <rPr>
        <sz val="7"/>
        <rFont val="Arial"/>
        <family val="2"/>
      </rPr>
      <t>: 3,50%</t>
    </r>
  </si>
  <si>
    <r>
      <t xml:space="preserve">    </t>
    </r>
    <r>
      <rPr>
        <b/>
        <sz val="10"/>
        <rFont val="Arial"/>
        <family val="2"/>
      </rPr>
      <t>Kapitalsparplan</t>
    </r>
  </si>
  <si>
    <r>
      <t xml:space="preserve">    </t>
    </r>
    <r>
      <rPr>
        <b/>
        <sz val="10"/>
        <rFont val="Arial"/>
        <family val="2"/>
      </rPr>
      <t>Kapitalsparplan Bonus - einmalig -</t>
    </r>
  </si>
  <si>
    <t xml:space="preserve">    Kapitalsparplan auf Schichtzulagen</t>
  </si>
  <si>
    <t>Zusatzversorgung</t>
  </si>
  <si>
    <r>
      <t xml:space="preserve">    </t>
    </r>
    <r>
      <rPr>
        <b/>
        <sz val="10"/>
        <rFont val="Arial"/>
        <family val="2"/>
      </rPr>
      <t>Rentenversicherung</t>
    </r>
  </si>
  <si>
    <r>
      <t xml:space="preserve">    Versicherungsausweis </t>
    </r>
    <r>
      <rPr>
        <b/>
        <sz val="10"/>
        <rFont val="Arial"/>
        <family val="2"/>
      </rPr>
      <t>Zusatzversorgung</t>
    </r>
  </si>
  <si>
    <r>
      <t xml:space="preserve">- Beiträge </t>
    </r>
    <r>
      <rPr>
        <b/>
        <u val="single"/>
        <sz val="10"/>
        <rFont val="Arial"/>
        <family val="2"/>
      </rPr>
      <t>Berufliche Vorsorge</t>
    </r>
    <r>
      <rPr>
        <sz val="10"/>
        <rFont val="Arial"/>
        <family val="2"/>
      </rPr>
      <t xml:space="preserve"> lt. </t>
    </r>
    <r>
      <rPr>
        <b/>
        <u val="single"/>
        <sz val="10"/>
        <rFont val="Arial"/>
        <family val="2"/>
      </rPr>
      <t xml:space="preserve">Lohnausweis </t>
    </r>
    <r>
      <rPr>
        <u val="single"/>
        <sz val="10"/>
        <rFont val="Arial"/>
        <family val="2"/>
      </rPr>
      <t>(Z. 10.1 u. 10.2)</t>
    </r>
  </si>
  <si>
    <r>
      <t xml:space="preserve">    = Summe Arbeit</t>
    </r>
    <r>
      <rPr>
        <b/>
        <u val="single"/>
        <sz val="10"/>
        <rFont val="Arial"/>
        <family val="2"/>
      </rPr>
      <t>nehmer</t>
    </r>
    <r>
      <rPr>
        <b/>
        <sz val="10"/>
        <rFont val="Arial"/>
        <family val="2"/>
      </rPr>
      <t>-Beiträge zum Kapitalsparplan</t>
    </r>
  </si>
  <si>
    <r>
      <t xml:space="preserve">    = Summe Arbeit</t>
    </r>
    <r>
      <rPr>
        <b/>
        <u val="single"/>
        <sz val="10"/>
        <rFont val="Arial"/>
        <family val="2"/>
      </rPr>
      <t>geber</t>
    </r>
    <r>
      <rPr>
        <b/>
        <sz val="10"/>
        <rFont val="Arial"/>
        <family val="2"/>
      </rPr>
      <t>-Beiträge zum Kapitalsparplan</t>
    </r>
  </si>
  <si>
    <t xml:space="preserve">    = Summe Beiträge Arbeitnehmer Gesamt</t>
  </si>
  <si>
    <t xml:space="preserve">    = Summe Beiträge Arbeitgeber Gesamt</t>
  </si>
  <si>
    <t>-  Davon obligatorische Beiträge nach BVG:</t>
  </si>
  <si>
    <t xml:space="preserve">   (In den reglementarischen Beiträgen der Pensionskasse enthalten)</t>
  </si>
  <si>
    <t>Beiträge an das Alterskapital</t>
  </si>
  <si>
    <t>(ins Obligatorium)</t>
  </si>
  <si>
    <t>Risikobeiträge</t>
  </si>
  <si>
    <t>= Überobligatorische Beiträge = Differenz</t>
  </si>
  <si>
    <t xml:space="preserve">    Denken Sie daran, dass die Werte immer ein Jahr zeitversetzt steuerlich relevant werden, also z.B.</t>
  </si>
  <si>
    <t xml:space="preserve">-&gt; Alle Zahlenwerte sind ohne Vorzeichen einzugeben. </t>
  </si>
  <si>
    <t xml:space="preserve">    Denken Sie insbesondere auch daran das vorbelegten Geburtsjahr anzupassen.</t>
  </si>
  <si>
    <t>Anlage N-Gre / N-Aus Schweiz</t>
  </si>
  <si>
    <r>
      <rPr>
        <b/>
        <sz val="11"/>
        <rFont val="Calibri"/>
        <family val="2"/>
      </rPr>
      <t>+</t>
    </r>
    <r>
      <rPr>
        <sz val="11"/>
        <rFont val="Calibri"/>
        <family val="2"/>
      </rPr>
      <t xml:space="preserve"> Jahressumme der regulären Arbeit</t>
    </r>
    <r>
      <rPr>
        <u val="single"/>
        <sz val="11"/>
        <rFont val="Calibri"/>
        <family val="2"/>
      </rPr>
      <t>nehmer</t>
    </r>
    <r>
      <rPr>
        <sz val="11"/>
        <rFont val="Calibri"/>
        <family val="2"/>
      </rPr>
      <t xml:space="preserve">beiträge zum </t>
    </r>
    <r>
      <rPr>
        <u val="single"/>
        <sz val="11"/>
        <rFont val="Calibri"/>
        <family val="2"/>
      </rPr>
      <t>Über</t>
    </r>
    <r>
      <rPr>
        <sz val="11"/>
        <rFont val="Calibri"/>
        <family val="2"/>
      </rPr>
      <t>obligatorium</t>
    </r>
  </si>
  <si>
    <t>Reglementarische Beiträge</t>
  </si>
  <si>
    <r>
      <t xml:space="preserve">    = Summe Beiträge des Arbeit</t>
    </r>
    <r>
      <rPr>
        <b/>
        <u val="single"/>
        <sz val="10"/>
        <rFont val="Arial"/>
        <family val="2"/>
      </rPr>
      <t>nehmer</t>
    </r>
    <r>
      <rPr>
        <b/>
        <sz val="10"/>
        <rFont val="Arial"/>
        <family val="2"/>
      </rPr>
      <t>s PK und Zusatzversorgung</t>
    </r>
  </si>
  <si>
    <r>
      <t xml:space="preserve">    = Summe Beiträge des Arbeit</t>
    </r>
    <r>
      <rPr>
        <b/>
        <u val="single"/>
        <sz val="10"/>
        <rFont val="Arial"/>
        <family val="2"/>
      </rPr>
      <t>gebe</t>
    </r>
    <r>
      <rPr>
        <b/>
        <sz val="10"/>
        <rFont val="Arial"/>
        <family val="2"/>
      </rPr>
      <t>rs PK und Zusatzversorgung</t>
    </r>
  </si>
  <si>
    <t>als positiver Wert einzugeben</t>
  </si>
  <si>
    <t>D) Ermittlung des steuerpfl. Arbeitgeberanteils zur Pensionskasse der F. Hoffmann-La Roche AG</t>
  </si>
  <si>
    <r>
      <t xml:space="preserve">(diese Felder bitte auch </t>
    </r>
    <r>
      <rPr>
        <u val="single"/>
        <sz val="10"/>
        <rFont val="Arial"/>
        <family val="2"/>
      </rPr>
      <t>nicht</t>
    </r>
    <r>
      <rPr>
        <sz val="10"/>
        <rFont val="Arial"/>
        <family val="2"/>
      </rPr>
      <t xml:space="preserve"> überschreiben)</t>
    </r>
  </si>
  <si>
    <r>
      <rPr>
        <b/>
        <sz val="11"/>
        <color indexed="8"/>
        <rFont val="Calibri"/>
        <family val="2"/>
      </rPr>
      <t>= Summe Arbeit</t>
    </r>
    <r>
      <rPr>
        <b/>
        <u val="single"/>
        <sz val="11"/>
        <color indexed="8"/>
        <rFont val="Calibri"/>
        <family val="2"/>
      </rPr>
      <t>nehmer</t>
    </r>
    <r>
      <rPr>
        <b/>
        <sz val="11"/>
        <color indexed="8"/>
        <rFont val="Calibri"/>
        <family val="2"/>
      </rPr>
      <t>beiträge Gesamt</t>
    </r>
  </si>
  <si>
    <t>www.Mobile-Steuerberatung.de</t>
  </si>
  <si>
    <t>Vor dem Ausfüllen sollten Sie überprüfen ob auf der Homepage des AVR (Angestelltenverband der Roche)</t>
  </si>
  <si>
    <t>Diese Exceltabelle wurde zur Verfügung gestellt von:</t>
  </si>
  <si>
    <t>Die Verwendung erfolgt auf eigene Verantwortung.</t>
  </si>
  <si>
    <t>Eine Gewähr für die Richtigkeit und Aktualität der Tabelle kann nicht übernommen werden.</t>
  </si>
  <si>
    <t>eine neuere Version der Tabelle Verfügbar ist:</t>
  </si>
  <si>
    <t>www.avroche.ch/de/beratung/grenzgaenger-infos-de/merkblaetter/</t>
  </si>
  <si>
    <t>Ermittlung des steuerpflichtigen Arbeitgeberanteils zur Pensionskasse</t>
  </si>
  <si>
    <t>(meistens auszufüllende Felder deren Werte Sie der</t>
  </si>
  <si>
    <r>
      <t xml:space="preserve">(diese Felder bitte </t>
    </r>
    <r>
      <rPr>
        <u val="single"/>
        <sz val="10"/>
        <rFont val="Arial"/>
        <family val="2"/>
      </rPr>
      <t>nicht</t>
    </r>
    <r>
      <rPr>
        <sz val="10"/>
        <rFont val="Arial"/>
        <family val="2"/>
      </rPr>
      <t xml:space="preserve"> überschreiben)</t>
    </r>
  </si>
  <si>
    <t>-&gt; schwarz    = Automatikfeld</t>
  </si>
  <si>
    <t>-&gt; rot             = Automatikfeld</t>
  </si>
  <si>
    <r>
      <t>Summe der obligatorische Arbeit</t>
    </r>
    <r>
      <rPr>
        <u val="single"/>
        <sz val="10"/>
        <rFont val="Arial"/>
        <family val="2"/>
      </rPr>
      <t>nehmer</t>
    </r>
    <r>
      <rPr>
        <sz val="10"/>
        <rFont val="Arial"/>
        <family val="2"/>
      </rPr>
      <t>beiträge:</t>
    </r>
  </si>
  <si>
    <r>
      <t>Summe der obligatorische Arbeit</t>
    </r>
    <r>
      <rPr>
        <u val="single"/>
        <sz val="10"/>
        <rFont val="Arial"/>
        <family val="2"/>
      </rPr>
      <t>geber</t>
    </r>
    <r>
      <rPr>
        <sz val="10"/>
        <rFont val="Arial"/>
        <family val="2"/>
      </rPr>
      <t>beiträge:</t>
    </r>
  </si>
  <si>
    <r>
      <t xml:space="preserve">    </t>
    </r>
    <r>
      <rPr>
        <b/>
        <sz val="10"/>
        <rFont val="Arial"/>
        <family val="2"/>
      </rPr>
      <t>Zusatzversorgung</t>
    </r>
  </si>
  <si>
    <t>Weitere Infos finden Sie unter:</t>
  </si>
  <si>
    <t>www.bsv.admin.ch/bsv/de/home/sozialversicherungen/bv/grundlagen-und-gesetze/grundlagen/bescheinigung-von-obligatorischen-und-ueberobligatorischen-beitr.html</t>
  </si>
  <si>
    <r>
      <t xml:space="preserve">    </t>
    </r>
    <r>
      <rPr>
        <b/>
        <sz val="10"/>
        <rFont val="Arial"/>
        <family val="2"/>
      </rPr>
      <t>Mitarbeiter</t>
    </r>
    <r>
      <rPr>
        <sz val="10"/>
        <rFont val="Arial"/>
        <family val="2"/>
      </rPr>
      <t>(gewinn)</t>
    </r>
    <r>
      <rPr>
        <b/>
        <sz val="10"/>
        <rFont val="Arial"/>
        <family val="2"/>
      </rPr>
      <t>beteiligung</t>
    </r>
  </si>
  <si>
    <t xml:space="preserve">    Beschäftigungsgrad in % im Jahr</t>
  </si>
  <si>
    <t xml:space="preserve">    (Bei BG unter 100% wird auch anteilig weniger zugeteilt. Bei 0% ist nichts einzutragen !!!)</t>
  </si>
  <si>
    <t>(hier die Werte zur Mitarbeitergewinnbeteiligung erfassen)</t>
  </si>
  <si>
    <t>für</t>
  </si>
  <si>
    <t>im Jahr</t>
  </si>
  <si>
    <t>= lt. Nachweis:</t>
  </si>
  <si>
    <r>
      <t xml:space="preserve">-&gt; Die </t>
    </r>
    <r>
      <rPr>
        <b/>
        <u val="single"/>
        <sz val="10"/>
        <color indexed="8"/>
        <rFont val="Arial"/>
        <family val="2"/>
      </rPr>
      <t>Mitarbeitergewinnbeteiligung</t>
    </r>
    <r>
      <rPr>
        <sz val="10"/>
        <color indexed="8"/>
        <rFont val="Arial"/>
        <family val="2"/>
      </rPr>
      <t xml:space="preserve"> ist als überobligatorischer Beitrag zur Pensionskasse zu erfassen </t>
    </r>
  </si>
  <si>
    <r>
      <t xml:space="preserve">    (vergl. die </t>
    </r>
    <r>
      <rPr>
        <b/>
        <u val="single"/>
        <sz val="10"/>
        <color indexed="11"/>
        <rFont val="Arial"/>
        <family val="2"/>
      </rPr>
      <t>olivgrünen</t>
    </r>
    <r>
      <rPr>
        <sz val="10"/>
        <rFont val="Arial"/>
        <family val="2"/>
      </rPr>
      <t xml:space="preserve"> Felder).</t>
    </r>
  </si>
  <si>
    <t xml:space="preserve">    Falls das Finanzamt dennoch eine Gewinnbeteiligung in Ansatz bringt (was häufig der Fall ist) müssen Sie Einspruch</t>
  </si>
  <si>
    <r>
      <t xml:space="preserve">-&gt; Füllen (bzw. überschreiben) Sie die alle zutreffenden </t>
    </r>
    <r>
      <rPr>
        <b/>
        <sz val="10"/>
        <color indexed="12"/>
        <rFont val="Arial"/>
        <family val="2"/>
      </rPr>
      <t>blauen</t>
    </r>
    <r>
      <rPr>
        <b/>
        <sz val="10"/>
        <rFont val="Arial"/>
        <family val="2"/>
      </rPr>
      <t xml:space="preserve"> </t>
    </r>
    <r>
      <rPr>
        <sz val="10"/>
        <rFont val="Arial"/>
        <family val="2"/>
      </rPr>
      <t>(grau, olivgrün u. orange hinterlegten)</t>
    </r>
    <r>
      <rPr>
        <sz val="10"/>
        <rFont val="Arial"/>
        <family val="0"/>
      </rPr>
      <t xml:space="preserve"> Eingabefelder aus. </t>
    </r>
  </si>
  <si>
    <t xml:space="preserve">    einlegen. Legen Sie der Steuererklärung immer einen entsprechenden Nachweis über die Höhe der MGB bei. </t>
  </si>
  <si>
    <t xml:space="preserve"> Bescheinigung der Pensionskasse entnehmen können)</t>
  </si>
  <si>
    <t>Die Daten wurden folgenden Dokumenten entnommen (die als Anlage beigefügt wurden)</t>
  </si>
  <si>
    <t>Wo können Sie diese Dokumente finden?</t>
  </si>
  <si>
    <t>-&gt; olivgrün    = Eingabefeld</t>
  </si>
  <si>
    <t>= ERGEBNISFFELD</t>
  </si>
  <si>
    <t>Bitte hier das Jahr eintragen bzw. ggf. anpassen.</t>
  </si>
  <si>
    <t>= ERGEBNISFFELD =</t>
  </si>
  <si>
    <t>a) Pensionskasse inkl. Zusatzversorgung</t>
  </si>
  <si>
    <t>b) Kapitalsparplan</t>
  </si>
  <si>
    <r>
      <t xml:space="preserve">= Beiträge </t>
    </r>
    <r>
      <rPr>
        <b/>
        <u val="single"/>
        <sz val="10"/>
        <rFont val="Arial"/>
        <family val="2"/>
      </rPr>
      <t>nur des Arbeitgebers</t>
    </r>
    <r>
      <rPr>
        <b/>
        <sz val="10"/>
        <rFont val="Arial"/>
        <family val="2"/>
      </rPr>
      <t xml:space="preserve"> a) + b) insgesamt somit: </t>
    </r>
  </si>
  <si>
    <t>= ERGEBNISFFELD ………</t>
  </si>
  <si>
    <t xml:space="preserve">(Das Feld enthält keinen Formel. Wenn solche besonderen Zahlungen geleistet wurden </t>
  </si>
  <si>
    <t xml:space="preserve"> muß der Wert direkt in das Ergebnisfeld eintragen werden)</t>
  </si>
  <si>
    <t>65-70</t>
  </si>
  <si>
    <t>- Alter 55 - 70</t>
  </si>
  <si>
    <t>Arbeitgeber PK</t>
  </si>
  <si>
    <t>Arbeitnehmer PK</t>
  </si>
  <si>
    <t>Arbeitgeber PK KSP</t>
  </si>
  <si>
    <t>55-70</t>
  </si>
  <si>
    <t>Arbeitnehmer PK KSP</t>
  </si>
  <si>
    <t>Arbeitgeber PK KSP Bonus und Schicht</t>
  </si>
  <si>
    <t>18-70</t>
  </si>
  <si>
    <t>Arbeitnehmer PK KSP Bonus und Schicht</t>
  </si>
  <si>
    <t>Arbeitgeber ZV</t>
  </si>
  <si>
    <t>Arbeitnehmer ZV</t>
  </si>
  <si>
    <t>Alter des Versicherten:</t>
  </si>
  <si>
    <t>Für das Jahr in dem Sie das 65.- Lebensjahr vollendet haben (und Sie ab dem ordentlichen Eintrittsalter</t>
  </si>
  <si>
    <t>Wenn Sie nicht länger als bis 65 gearbeitet haben ist eine Verwendung der Tabelle aber möglich.</t>
  </si>
  <si>
    <r>
      <t xml:space="preserve">noch weiter gearbeitet haben) kann diese Tabelle </t>
    </r>
    <r>
      <rPr>
        <b/>
        <u val="single"/>
        <sz val="10"/>
        <color indexed="10"/>
        <rFont val="Arial"/>
        <family val="2"/>
      </rPr>
      <t>nicht</t>
    </r>
    <r>
      <rPr>
        <sz val="10"/>
        <color indexed="10"/>
        <rFont val="Arial"/>
        <family val="2"/>
      </rPr>
      <t xml:space="preserve"> verwendet werden. </t>
    </r>
  </si>
  <si>
    <t>(bis zum ordentlichen Rücktrittsalter 65 Lj.)</t>
  </si>
  <si>
    <t>(ab dem ordentlichen Rücktrittsalter 65 Lj.)</t>
  </si>
  <si>
    <t xml:space="preserve">Auch für die nachfolgenden Jahre kann die Tabelle dann wieder verwendet werden. </t>
  </si>
  <si>
    <t>Sie liefert in diesem Fall zu Ihren Ungunsten falsche Werte.</t>
  </si>
  <si>
    <t>In diesem Jahr muss die Ermittlung manuell mit Hife des Vorsorgeausweises erfolgen.</t>
  </si>
  <si>
    <t>(wenn Sie im Veranlagungsjahr 65 Jahre geworden sind,</t>
  </si>
  <si>
    <t xml:space="preserve"> </t>
  </si>
  <si>
    <t xml:space="preserve"> beachten Sie bitte den dann links erscheinenden Hinweis)</t>
  </si>
  <si>
    <t>Nicht für Altervorsorge verwendet*</t>
  </si>
  <si>
    <t>* "Die nicht zur Finanzierung der Altersgutschriften benötigten Beiträge der Versicherten betragen bis Alter 65 1,1% des versicherten Einkommens"</t>
  </si>
  <si>
    <t>(altersabhängig Reglement vergl. oben)</t>
  </si>
  <si>
    <t>Datenbasis:</t>
  </si>
  <si>
    <t>Sollten Sie Fehler in der Tabelle entdecken sind wir für entsprechende Hinweise dankbar.</t>
  </si>
  <si>
    <t>(nur informativ, oben enthalten)</t>
  </si>
  <si>
    <t xml:space="preserve">    Freiwilliges Sparen</t>
  </si>
  <si>
    <t>C) Summe der Beiträge des Arbeitgebers ins Überobligatorium (inkl. Mitarbeitergewinnbeteiligung)</t>
  </si>
  <si>
    <t>- Lohnausweis:</t>
  </si>
  <si>
    <r>
      <t xml:space="preserve">  Ab hier sind die Werte der unten eingefügten </t>
    </r>
    <r>
      <rPr>
        <b/>
        <sz val="10"/>
        <rFont val="Arial"/>
        <family val="2"/>
      </rPr>
      <t>Beispielbescheingung</t>
    </r>
    <r>
      <rPr>
        <sz val="10"/>
        <rFont val="Arial"/>
        <family val="2"/>
      </rPr>
      <t xml:space="preserve"> eizutragen:</t>
    </r>
  </si>
  <si>
    <t xml:space="preserve">  (in der Regel enthält die Bescheinigung nur die orange hinterlegten Felder)</t>
  </si>
  <si>
    <t>Hintergrundinfos</t>
  </si>
  <si>
    <t>-&gt; Diese Tabelle kann nur für das Steuerjahr 2018 verwendet werden (insbesondere nicht für früherer Jahre).</t>
  </si>
  <si>
    <t xml:space="preserve">-&gt; Bevor Sie weiter lesen klicken Sie bitte oben im Menü auf  "Ansicht"   -&gt; Seitenumbruchvorschau. </t>
  </si>
  <si>
    <t xml:space="preserve">    nachweisen. Dies gelingt Ihnen mit der nachfolgenden Excel-Tabelle und Ihrem Beitragsnachweis. </t>
  </si>
  <si>
    <t xml:space="preserve">    ist in der Steuererklärung des Jahres 2018 die Zuführung zur Mitarbeitergewinnbeteiligung für das Geschäftsjahr</t>
  </si>
  <si>
    <t xml:space="preserve">    2017  (max. CHF 7.010,00 (bei einer 100% Stelle und 12 Monaten Beschäftigung in 2017)) in Ansatz zu bringen.</t>
  </si>
  <si>
    <r>
      <t xml:space="preserve">    Wenn Sie im Jahr 2017 noch nicht bei Roche gearbeitet haben gibt es in 2018 noch </t>
    </r>
    <r>
      <rPr>
        <u val="single"/>
        <sz val="10"/>
        <rFont val="Arial"/>
        <family val="2"/>
      </rPr>
      <t>keine</t>
    </r>
    <r>
      <rPr>
        <sz val="10"/>
        <rFont val="Arial"/>
        <family val="2"/>
      </rPr>
      <t xml:space="preserve"> Gewinnbeteiligung.</t>
    </r>
  </si>
  <si>
    <t xml:space="preserve">    Wenn Sie im Jahr 2018 ausgetreten (nicht mehr bei Roche arbeiten) erhöht sich die Mitarbeitergewinnbeteiligung, </t>
  </si>
  <si>
    <t xml:space="preserve">    die in 2018 für 2017 gutgeschrieben wurde noch zeitanteilig um den auf das Jahr des Austritts (2018) entfallenden Anteil. </t>
  </si>
  <si>
    <t xml:space="preserve">    und aller darin gemachten Angaben kann nicht übernommen werden. </t>
  </si>
  <si>
    <t>Für Rückfragen (Fehlerhinweise) zur Tabelle  wenden sie sich bitte an:</t>
  </si>
  <si>
    <t>lt. Lohnausweis:</t>
  </si>
  <si>
    <t>(In Jahren in denen nicht 12 Monate gearbeitet wird ist die Bescheinigung</t>
  </si>
  <si>
    <t xml:space="preserve"> der Pensionskasse häufig falsch, fordern Sie dann bitte eine korrigirte Bescheinigung an). </t>
  </si>
  <si>
    <t>17+18</t>
  </si>
  <si>
    <t>- ZUWENDUNG FÜR DAS GESCHÄFTSJAHR 2017</t>
  </si>
  <si>
    <t>- SALDIERUNGSBELEG INKL. ZUWENDUNG FÜR 2018</t>
  </si>
  <si>
    <t>-  Beitragsnachweis für Grenzgänger</t>
  </si>
  <si>
    <t>Bearbeitungsstand: 27.02.2019</t>
  </si>
  <si>
    <t>Die Tabelel kann nur für das Jahr 2018 verwendet werden.</t>
  </si>
  <si>
    <t>CHF (für VZ 17)</t>
  </si>
  <si>
    <t>CHF (für VZ 18)</t>
  </si>
  <si>
    <t>MGB Roche Maximalwerte (für eine 100% Stelle)</t>
  </si>
  <si>
    <t>(wenn Sie einen geringeren Beschäftigungsgrad hatten fallen die Werte entsprechend geringer aus).</t>
  </si>
  <si>
    <t xml:space="preserve"> Beispiel: </t>
  </si>
  <si>
    <t>als positiver Wert (also ohne vorangestelltes Minuszeichen) einzugeben</t>
  </si>
  <si>
    <t>Summe:</t>
  </si>
  <si>
    <r>
      <rPr>
        <b/>
        <sz val="10"/>
        <rFont val="Arial"/>
        <family val="2"/>
      </rPr>
      <t xml:space="preserve">….oder </t>
    </r>
    <r>
      <rPr>
        <sz val="10"/>
        <rFont val="Arial"/>
        <family val="2"/>
      </rPr>
      <t>der obligatorischen Anteil der Rückzahlung eines Vorbezugs (für Immobilienerwerb)</t>
    </r>
  </si>
  <si>
    <r>
      <t xml:space="preserve">    Jahressumme der regulären Pensionskassen-</t>
    </r>
    <r>
      <rPr>
        <b/>
        <sz val="11"/>
        <rFont val="Calibri"/>
        <family val="2"/>
      </rPr>
      <t>Arbeit</t>
    </r>
    <r>
      <rPr>
        <b/>
        <u val="single"/>
        <sz val="11"/>
        <rFont val="Calibri"/>
        <family val="2"/>
      </rPr>
      <t>nehmer</t>
    </r>
    <r>
      <rPr>
        <b/>
        <sz val="11"/>
        <rFont val="Calibri"/>
        <family val="2"/>
      </rPr>
      <t>beiträge zum Obligatorium</t>
    </r>
  </si>
  <si>
    <r>
      <t xml:space="preserve">    Jahressumme der Beiträge für den freiw. Einkauf </t>
    </r>
    <r>
      <rPr>
        <b/>
        <sz val="11"/>
        <rFont val="Calibri"/>
        <family val="2"/>
      </rPr>
      <t>Arbeit</t>
    </r>
    <r>
      <rPr>
        <b/>
        <u val="single"/>
        <sz val="11"/>
        <rFont val="Calibri"/>
        <family val="2"/>
      </rPr>
      <t>nehmer</t>
    </r>
    <r>
      <rPr>
        <b/>
        <sz val="11"/>
        <rFont val="Calibri"/>
        <family val="2"/>
      </rPr>
      <t>beiträge zum Obligatorium</t>
    </r>
  </si>
  <si>
    <r>
      <t xml:space="preserve">   Jahressumme der </t>
    </r>
    <r>
      <rPr>
        <b/>
        <sz val="11"/>
        <rFont val="Calibri"/>
        <family val="2"/>
      </rPr>
      <t>Arbeit</t>
    </r>
    <r>
      <rPr>
        <b/>
        <u val="single"/>
        <sz val="11"/>
        <rFont val="Calibri"/>
        <family val="2"/>
      </rPr>
      <t>geber</t>
    </r>
    <r>
      <rPr>
        <b/>
        <sz val="11"/>
        <rFont val="Calibri"/>
        <family val="2"/>
      </rPr>
      <t>beiträge</t>
    </r>
    <r>
      <rPr>
        <sz val="11"/>
        <rFont val="Calibri"/>
        <family val="2"/>
      </rPr>
      <t xml:space="preserve"> zum Pensionskassen </t>
    </r>
    <r>
      <rPr>
        <b/>
        <sz val="11"/>
        <rFont val="Calibri"/>
        <family val="2"/>
      </rPr>
      <t>Obligatorium</t>
    </r>
    <r>
      <rPr>
        <sz val="11"/>
        <rFont val="Calibri"/>
        <family val="2"/>
      </rPr>
      <t xml:space="preserve"> (inkl. Einkauf) </t>
    </r>
  </si>
  <si>
    <t>-&gt; in Zeile 91 der Anlage N-Gre zu übetragen.</t>
  </si>
  <si>
    <t>-&gt; in Zeile 94 der Anlage N-Gre zu übetragen.</t>
  </si>
  <si>
    <t>= ERGEBNISFFELD 2 =</t>
  </si>
  <si>
    <t>= ERGEBNISFFELD 1 =</t>
  </si>
  <si>
    <t>= ERGEBNISFFELD 3 =</t>
  </si>
  <si>
    <t>= ERGEBNISFFELD 4 =</t>
  </si>
  <si>
    <t>= Ermäßigt zu besteuernder Arbeitslohn für mehrere Jahre (§ 34 EStG)</t>
  </si>
  <si>
    <r>
      <t xml:space="preserve">-&gt; in Zeile 18 </t>
    </r>
    <r>
      <rPr>
        <sz val="10"/>
        <rFont val="Arial"/>
        <family val="2"/>
      </rPr>
      <t>der Anlage N-Gre zu übetragen.</t>
    </r>
  </si>
  <si>
    <t>= ERGEBNISFFELD 5 =</t>
  </si>
  <si>
    <r>
      <t xml:space="preserve">-&gt; in Zeile </t>
    </r>
    <r>
      <rPr>
        <sz val="10"/>
        <rFont val="Arial"/>
        <family val="2"/>
      </rPr>
      <t>21 der Anlage N-Gre zu übetragen.</t>
    </r>
  </si>
  <si>
    <t>(Es gibt 5 Ergebnisfelder die wie folgt aussehen:</t>
  </si>
  <si>
    <r>
      <t>Version 13.0</t>
    </r>
    <r>
      <rPr>
        <sz val="8"/>
        <rFont val="Arial"/>
        <family val="2"/>
      </rPr>
      <t xml:space="preserve">    (verwendbar nur für das Jahr 2018)</t>
    </r>
  </si>
  <si>
    <r>
      <t xml:space="preserve">   für Geschäftsjahr 2017 </t>
    </r>
    <r>
      <rPr>
        <sz val="10"/>
        <color indexed="13"/>
        <rFont val="Arial"/>
        <family val="2"/>
      </rPr>
      <t>(in 2018 zu versteuern)</t>
    </r>
  </si>
  <si>
    <r>
      <t xml:space="preserve">   für Geschäftsjahr 2018 </t>
    </r>
    <r>
      <rPr>
        <sz val="10"/>
        <color indexed="13"/>
        <rFont val="Arial"/>
        <family val="2"/>
      </rPr>
      <t>(in 2018 zu vesteuern)</t>
    </r>
  </si>
  <si>
    <t xml:space="preserve">  </t>
  </si>
</sst>
</file>

<file path=xl/styles.xml><?xml version="1.0" encoding="utf-8"?>
<styleSheet xmlns="http://schemas.openxmlformats.org/spreadsheetml/2006/main">
  <numFmts count="3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00\ &quot;€&quot;"/>
    <numFmt numFmtId="179" formatCode="#,##0.00_ ;[Red]\-#,##0.00\ "/>
    <numFmt numFmtId="180" formatCode="#,##0.00\ &quot;DM&quot;;[Red]\-#,##0.00\ &quot;DM&quot;"/>
    <numFmt numFmtId="181" formatCode="[$CHF-1407]\ #,##0.00;[Red][$CHF-1407]\ \-#,##0.00"/>
    <numFmt numFmtId="182" formatCode="0.000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dd/mm/yy;@"/>
    <numFmt numFmtId="189" formatCode="0.0"/>
    <numFmt numFmtId="190" formatCode="#,##0.0000\ &quot;€&quot;"/>
    <numFmt numFmtId="191" formatCode="#,##0.00\ [$CHF]"/>
  </numFmts>
  <fonts count="103">
    <font>
      <sz val="10"/>
      <name val="Arial"/>
      <family val="0"/>
    </font>
    <font>
      <b/>
      <u val="single"/>
      <sz val="12"/>
      <name val="Arial"/>
      <family val="2"/>
    </font>
    <font>
      <b/>
      <sz val="12"/>
      <name val="Arial"/>
      <family val="2"/>
    </font>
    <font>
      <b/>
      <sz val="10"/>
      <name val="Arial"/>
      <family val="2"/>
    </font>
    <font>
      <sz val="8"/>
      <name val="Arial"/>
      <family val="2"/>
    </font>
    <font>
      <b/>
      <u val="single"/>
      <sz val="10"/>
      <name val="Arial"/>
      <family val="2"/>
    </font>
    <font>
      <u val="single"/>
      <sz val="12"/>
      <color indexed="12"/>
      <name val="Arial"/>
      <family val="2"/>
    </font>
    <font>
      <sz val="10"/>
      <name val="Times New Roman"/>
      <family val="1"/>
    </font>
    <font>
      <u val="single"/>
      <sz val="10"/>
      <name val="Arial"/>
      <family val="2"/>
    </font>
    <font>
      <b/>
      <sz val="10"/>
      <color indexed="12"/>
      <name val="Arial"/>
      <family val="2"/>
    </font>
    <font>
      <sz val="11"/>
      <color indexed="8"/>
      <name val="Arial"/>
      <family val="2"/>
    </font>
    <font>
      <sz val="10"/>
      <color indexed="12"/>
      <name val="Arial"/>
      <family val="2"/>
    </font>
    <font>
      <b/>
      <sz val="11"/>
      <color indexed="8"/>
      <name val="Arial"/>
      <family val="2"/>
    </font>
    <font>
      <b/>
      <sz val="11"/>
      <name val="Arial"/>
      <family val="2"/>
    </font>
    <font>
      <b/>
      <u val="single"/>
      <sz val="14"/>
      <name val="Arial"/>
      <family val="2"/>
    </font>
    <font>
      <sz val="9"/>
      <name val="Arial"/>
      <family val="2"/>
    </font>
    <font>
      <u val="single"/>
      <sz val="8"/>
      <name val="Arial"/>
      <family val="2"/>
    </font>
    <font>
      <sz val="10"/>
      <color indexed="8"/>
      <name val="Arial"/>
      <family val="2"/>
    </font>
    <font>
      <b/>
      <sz val="10"/>
      <color indexed="13"/>
      <name val="Arial"/>
      <family val="2"/>
    </font>
    <font>
      <b/>
      <u val="single"/>
      <sz val="10"/>
      <name val="Benguiat Bk BT"/>
      <family val="1"/>
    </font>
    <font>
      <b/>
      <i/>
      <sz val="12"/>
      <name val="Monotype Corsiva"/>
      <family val="4"/>
    </font>
    <font>
      <sz val="10"/>
      <color indexed="10"/>
      <name val="Arial"/>
      <family val="2"/>
    </font>
    <font>
      <b/>
      <u val="single"/>
      <sz val="8"/>
      <name val="Arial"/>
      <family val="2"/>
    </font>
    <font>
      <b/>
      <u val="single"/>
      <sz val="11"/>
      <color indexed="8"/>
      <name val="Arial"/>
      <family val="2"/>
    </font>
    <font>
      <sz val="11"/>
      <color indexed="8"/>
      <name val="Calibri"/>
      <family val="2"/>
    </font>
    <font>
      <b/>
      <sz val="11"/>
      <color indexed="8"/>
      <name val="Calibri"/>
      <family val="2"/>
    </font>
    <font>
      <b/>
      <u val="single"/>
      <sz val="11"/>
      <color indexed="8"/>
      <name val="Calibri"/>
      <family val="2"/>
    </font>
    <font>
      <sz val="11"/>
      <name val="Calibri"/>
      <family val="2"/>
    </font>
    <font>
      <u val="single"/>
      <sz val="11"/>
      <name val="Calibri"/>
      <family val="2"/>
    </font>
    <font>
      <b/>
      <sz val="11"/>
      <name val="Calibri"/>
      <family val="2"/>
    </font>
    <font>
      <u val="single"/>
      <sz val="11"/>
      <color indexed="8"/>
      <name val="Calibri"/>
      <family val="2"/>
    </font>
    <font>
      <sz val="7"/>
      <name val="Arial"/>
      <family val="2"/>
    </font>
    <font>
      <u val="single"/>
      <sz val="7"/>
      <name val="Arial"/>
      <family val="2"/>
    </font>
    <font>
      <u val="single"/>
      <sz val="10"/>
      <color indexed="12"/>
      <name val="Arial"/>
      <family val="2"/>
    </font>
    <font>
      <u val="single"/>
      <sz val="9"/>
      <color indexed="12"/>
      <name val="Arial"/>
      <family val="2"/>
    </font>
    <font>
      <sz val="12"/>
      <name val="Arial"/>
      <family val="2"/>
    </font>
    <font>
      <b/>
      <sz val="8"/>
      <name val="Arial"/>
      <family val="2"/>
    </font>
    <font>
      <b/>
      <sz val="11.5"/>
      <name val="Calibri"/>
      <family val="2"/>
    </font>
    <font>
      <b/>
      <u val="single"/>
      <sz val="10"/>
      <color indexed="11"/>
      <name val="Arial"/>
      <family val="2"/>
    </font>
    <font>
      <b/>
      <u val="single"/>
      <sz val="10"/>
      <color indexed="8"/>
      <name val="Arial"/>
      <family val="2"/>
    </font>
    <font>
      <u val="single"/>
      <sz val="8"/>
      <color indexed="12"/>
      <name val="Arial"/>
      <family val="2"/>
    </font>
    <font>
      <b/>
      <u val="single"/>
      <sz val="10"/>
      <color indexed="10"/>
      <name val="Arial"/>
      <family val="2"/>
    </font>
    <font>
      <sz val="10"/>
      <color indexed="13"/>
      <name val="Arial"/>
      <family val="2"/>
    </font>
    <font>
      <b/>
      <u val="single"/>
      <sz val="11"/>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0"/>
      <name val="Arial"/>
      <family val="2"/>
    </font>
    <font>
      <b/>
      <sz val="10"/>
      <color indexed="10"/>
      <name val="Arial"/>
      <family val="2"/>
    </font>
    <font>
      <b/>
      <sz val="12"/>
      <color indexed="10"/>
      <name val="Arial"/>
      <family val="2"/>
    </font>
    <font>
      <b/>
      <u val="single"/>
      <sz val="14"/>
      <color indexed="12"/>
      <name val="Arial"/>
      <family val="2"/>
    </font>
    <font>
      <sz val="10"/>
      <color indexed="60"/>
      <name val="Arial"/>
      <family val="2"/>
    </font>
    <font>
      <u val="single"/>
      <sz val="6.7"/>
      <color indexed="12"/>
      <name val="Arial"/>
      <family val="2"/>
    </font>
    <font>
      <u val="single"/>
      <sz val="10"/>
      <color indexed="10"/>
      <name val="Arial"/>
      <family val="2"/>
    </font>
    <font>
      <sz val="9"/>
      <color indexed="8"/>
      <name val="Calibri"/>
      <family val="2"/>
    </font>
    <font>
      <b/>
      <u val="single"/>
      <sz val="9"/>
      <color indexed="8"/>
      <name val="Calibri"/>
      <family val="0"/>
    </font>
    <font>
      <b/>
      <sz val="9"/>
      <color indexed="8"/>
      <name val="Calibri"/>
      <family val="0"/>
    </font>
    <font>
      <b/>
      <vertAlign val="subscrip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FF0000"/>
      <name val="Arial"/>
      <family val="2"/>
    </font>
    <font>
      <sz val="10"/>
      <color rgb="FFFF0000"/>
      <name val="Arial"/>
      <family val="2"/>
    </font>
    <font>
      <b/>
      <sz val="10"/>
      <color rgb="FFFF0000"/>
      <name val="Arial"/>
      <family val="2"/>
    </font>
    <font>
      <b/>
      <sz val="12"/>
      <color rgb="FFFF0000"/>
      <name val="Arial"/>
      <family val="2"/>
    </font>
    <font>
      <b/>
      <u val="single"/>
      <sz val="14"/>
      <color rgb="FF0000FF"/>
      <name val="Arial"/>
      <family val="2"/>
    </font>
    <font>
      <sz val="10"/>
      <color theme="1"/>
      <name val="Arial"/>
      <family val="2"/>
    </font>
    <font>
      <sz val="10"/>
      <color rgb="FFC00000"/>
      <name val="Arial"/>
      <family val="2"/>
    </font>
    <font>
      <b/>
      <sz val="10"/>
      <color rgb="FF0000FF"/>
      <name val="Arial"/>
      <family val="2"/>
    </font>
    <font>
      <sz val="11"/>
      <color rgb="FFC00000"/>
      <name val="Calibri"/>
      <family val="2"/>
    </font>
    <font>
      <sz val="10"/>
      <color rgb="FFFFFF00"/>
      <name val="Arial"/>
      <family val="2"/>
    </font>
    <font>
      <u val="single"/>
      <sz val="6.7"/>
      <color rgb="FF0000FF"/>
      <name val="Arial"/>
      <family val="2"/>
    </font>
    <font>
      <u val="single"/>
      <sz val="10"/>
      <color rgb="FFFF0000"/>
      <name val="Arial"/>
      <family val="2"/>
    </font>
    <font>
      <sz val="9"/>
      <color rgb="FF00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gray0625"/>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mediu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medium"/>
      <top style="medium"/>
      <bottom>
        <color indexed="63"/>
      </bottom>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medium"/>
      <top style="medium"/>
      <bottom style="medium"/>
    </border>
    <border>
      <left style="medium"/>
      <right style="medium"/>
      <top>
        <color indexed="63"/>
      </top>
      <bottom style="medium"/>
    </border>
    <border>
      <left style="medium"/>
      <right style="thin"/>
      <top style="medium"/>
      <bottom style="thin"/>
    </border>
    <border>
      <left style="thin"/>
      <right>
        <color indexed="63"/>
      </right>
      <top style="medium"/>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6"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180" fontId="0" fillId="31" borderId="7" applyProtection="0">
      <alignment/>
    </xf>
    <xf numFmtId="0" fontId="84" fillId="32" borderId="0" applyNumberFormat="0" applyBorder="0" applyAlignment="0" applyProtection="0"/>
    <xf numFmtId="0" fontId="0" fillId="33" borderId="8" applyNumberFormat="0" applyFont="0" applyAlignment="0" applyProtection="0"/>
    <xf numFmtId="0" fontId="85" fillId="27" borderId="9"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385">
    <xf numFmtId="0" fontId="0" fillId="0" borderId="0" xfId="0" applyAlignment="1">
      <alignment/>
    </xf>
    <xf numFmtId="0" fontId="0" fillId="0" borderId="0" xfId="0" applyBorder="1" applyAlignment="1">
      <alignment/>
    </xf>
    <xf numFmtId="0" fontId="0" fillId="0" borderId="0" xfId="63" applyBorder="1" applyAlignment="1">
      <alignment/>
    </xf>
    <xf numFmtId="0" fontId="0" fillId="0" borderId="0" xfId="63" applyFill="1" applyBorder="1" applyAlignment="1">
      <alignment/>
    </xf>
    <xf numFmtId="0" fontId="0" fillId="0" borderId="0" xfId="0" applyFill="1" applyBorder="1" applyAlignment="1">
      <alignment/>
    </xf>
    <xf numFmtId="0" fontId="0" fillId="0" borderId="0" xfId="0" applyFill="1" applyAlignment="1">
      <alignment/>
    </xf>
    <xf numFmtId="0" fontId="0" fillId="0" borderId="11" xfId="0" applyFill="1" applyBorder="1" applyAlignment="1">
      <alignment/>
    </xf>
    <xf numFmtId="0" fontId="0" fillId="0" borderId="0" xfId="0" applyAlignment="1" quotePrefix="1">
      <alignment/>
    </xf>
    <xf numFmtId="0" fontId="0" fillId="0" borderId="12" xfId="0" applyBorder="1" applyAlignment="1">
      <alignment/>
    </xf>
    <xf numFmtId="178" fontId="0" fillId="0" borderId="0" xfId="0" applyNumberFormat="1" applyFill="1" applyAlignment="1">
      <alignment/>
    </xf>
    <xf numFmtId="0" fontId="5" fillId="0" borderId="0" xfId="0" applyFont="1" applyAlignment="1">
      <alignment/>
    </xf>
    <xf numFmtId="0" fontId="3" fillId="0" borderId="0" xfId="0" applyFont="1" applyAlignment="1">
      <alignment/>
    </xf>
    <xf numFmtId="182" fontId="0" fillId="0" borderId="13" xfId="62" applyNumberFormat="1" applyFont="1" applyFill="1" applyBorder="1" applyAlignment="1">
      <alignment/>
    </xf>
    <xf numFmtId="0" fontId="0" fillId="0" borderId="14" xfId="0" applyBorder="1" applyAlignment="1">
      <alignment/>
    </xf>
    <xf numFmtId="182" fontId="0" fillId="0" borderId="15" xfId="62" applyNumberFormat="1" applyFont="1" applyFill="1" applyBorder="1" applyAlignment="1">
      <alignment/>
    </xf>
    <xf numFmtId="182" fontId="0" fillId="0" borderId="0" xfId="62" applyNumberFormat="1" applyFont="1" applyFill="1" applyAlignment="1">
      <alignment/>
    </xf>
    <xf numFmtId="0" fontId="3" fillId="0" borderId="14" xfId="0" applyFont="1" applyBorder="1" applyAlignment="1">
      <alignment/>
    </xf>
    <xf numFmtId="178" fontId="3" fillId="0" borderId="15" xfId="0" applyNumberFormat="1" applyFont="1" applyFill="1" applyBorder="1" applyAlignment="1">
      <alignment horizontal="right"/>
    </xf>
    <xf numFmtId="10" fontId="0" fillId="0" borderId="0" xfId="62" applyNumberFormat="1" applyFont="1" applyFill="1" applyAlignment="1">
      <alignment/>
    </xf>
    <xf numFmtId="0" fontId="0" fillId="0" borderId="16" xfId="0" applyBorder="1" applyAlignment="1" quotePrefix="1">
      <alignment/>
    </xf>
    <xf numFmtId="0" fontId="0" fillId="0" borderId="17" xfId="0" applyFill="1" applyBorder="1" applyAlignment="1">
      <alignment/>
    </xf>
    <xf numFmtId="0" fontId="0" fillId="0" borderId="7" xfId="0" applyFill="1" applyBorder="1" applyAlignment="1">
      <alignment/>
    </xf>
    <xf numFmtId="183" fontId="0" fillId="0" borderId="7" xfId="62" applyNumberFormat="1" applyFont="1" applyFill="1" applyBorder="1" applyAlignment="1">
      <alignment/>
    </xf>
    <xf numFmtId="2" fontId="0" fillId="0" borderId="7" xfId="0" applyNumberFormat="1" applyFill="1" applyBorder="1" applyAlignment="1">
      <alignment/>
    </xf>
    <xf numFmtId="10" fontId="0" fillId="0" borderId="7" xfId="62" applyNumberFormat="1" applyFont="1" applyFill="1" applyBorder="1" applyAlignment="1">
      <alignment/>
    </xf>
    <xf numFmtId="10" fontId="0" fillId="0" borderId="18" xfId="62" applyNumberFormat="1" applyFont="1" applyFill="1" applyBorder="1" applyAlignment="1">
      <alignment/>
    </xf>
    <xf numFmtId="0" fontId="0" fillId="0" borderId="19" xfId="0" applyBorder="1" applyAlignment="1">
      <alignment/>
    </xf>
    <xf numFmtId="2" fontId="0" fillId="0" borderId="0" xfId="0" applyNumberFormat="1" applyFill="1" applyAlignment="1">
      <alignment/>
    </xf>
    <xf numFmtId="0" fontId="0" fillId="0" borderId="16" xfId="0" applyBorder="1" applyAlignment="1">
      <alignment/>
    </xf>
    <xf numFmtId="10" fontId="0" fillId="0" borderId="20" xfId="62" applyNumberFormat="1" applyFont="1" applyFill="1" applyBorder="1" applyAlignment="1">
      <alignment/>
    </xf>
    <xf numFmtId="0" fontId="3" fillId="0" borderId="19" xfId="0" applyFont="1" applyFill="1" applyBorder="1" applyAlignment="1">
      <alignment/>
    </xf>
    <xf numFmtId="0" fontId="0" fillId="0" borderId="21" xfId="0" applyBorder="1" applyAlignment="1">
      <alignment/>
    </xf>
    <xf numFmtId="0" fontId="0" fillId="0" borderId="13" xfId="0" applyBorder="1" applyAlignment="1">
      <alignment/>
    </xf>
    <xf numFmtId="0" fontId="0" fillId="0" borderId="22" xfId="0" applyBorder="1" applyAlignment="1">
      <alignment/>
    </xf>
    <xf numFmtId="0" fontId="0" fillId="0" borderId="15" xfId="0" applyBorder="1" applyAlignment="1">
      <alignment/>
    </xf>
    <xf numFmtId="0" fontId="13" fillId="0" borderId="0" xfId="0" applyFont="1" applyAlignment="1">
      <alignment/>
    </xf>
    <xf numFmtId="2" fontId="3" fillId="0" borderId="19" xfId="0" applyNumberFormat="1" applyFont="1" applyFill="1" applyBorder="1" applyAlignment="1">
      <alignment/>
    </xf>
    <xf numFmtId="2" fontId="0" fillId="0" borderId="0" xfId="0" applyNumberFormat="1" applyFill="1" applyBorder="1" applyAlignment="1">
      <alignment/>
    </xf>
    <xf numFmtId="10" fontId="0" fillId="0" borderId="0" xfId="62"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63" applyFont="1" applyBorder="1" applyAlignment="1">
      <alignment/>
    </xf>
    <xf numFmtId="181" fontId="3" fillId="0" borderId="0" xfId="58" applyNumberFormat="1" applyFont="1" applyFill="1" applyBorder="1">
      <alignment/>
    </xf>
    <xf numFmtId="167" fontId="2" fillId="0" borderId="0" xfId="58" applyNumberFormat="1" applyFont="1" applyFill="1" applyBorder="1">
      <alignment/>
    </xf>
    <xf numFmtId="0" fontId="3" fillId="34" borderId="23" xfId="0" applyFont="1" applyFill="1" applyBorder="1" applyAlignment="1">
      <alignment/>
    </xf>
    <xf numFmtId="0" fontId="0" fillId="34" borderId="24" xfId="0" applyFont="1" applyFill="1" applyBorder="1" applyAlignment="1">
      <alignment/>
    </xf>
    <xf numFmtId="178" fontId="0" fillId="34" borderId="25" xfId="0" applyNumberFormat="1" applyFont="1" applyFill="1" applyBorder="1" applyAlignment="1">
      <alignment/>
    </xf>
    <xf numFmtId="0" fontId="4" fillId="0" borderId="0" xfId="0" applyFont="1" applyAlignment="1">
      <alignment/>
    </xf>
    <xf numFmtId="0" fontId="16" fillId="0" borderId="0" xfId="55" applyFont="1" applyAlignment="1" applyProtection="1">
      <alignment/>
      <protection/>
    </xf>
    <xf numFmtId="0" fontId="0" fillId="0" borderId="0" xfId="0" applyFont="1" applyFill="1" applyAlignment="1">
      <alignment/>
    </xf>
    <xf numFmtId="178" fontId="0" fillId="0" borderId="0" xfId="0" applyNumberFormat="1" applyFont="1" applyFill="1" applyAlignment="1">
      <alignment/>
    </xf>
    <xf numFmtId="10" fontId="0" fillId="0" borderId="26" xfId="62" applyNumberFormat="1" applyFont="1" applyBorder="1" applyAlignment="1">
      <alignment/>
    </xf>
    <xf numFmtId="0" fontId="0" fillId="0" borderId="21" xfId="0" applyFont="1" applyFill="1" applyBorder="1" applyAlignment="1">
      <alignment/>
    </xf>
    <xf numFmtId="10" fontId="0" fillId="0" borderId="0" xfId="0" applyNumberFormat="1" applyFont="1" applyAlignment="1" quotePrefix="1">
      <alignment/>
    </xf>
    <xf numFmtId="10" fontId="0" fillId="0" borderId="14" xfId="0" applyNumberFormat="1" applyBorder="1" applyAlignment="1">
      <alignment/>
    </xf>
    <xf numFmtId="0" fontId="0" fillId="0" borderId="11" xfId="0" applyFont="1" applyFill="1" applyBorder="1" applyAlignment="1">
      <alignment/>
    </xf>
    <xf numFmtId="0" fontId="0" fillId="0" borderId="26" xfId="0" applyBorder="1" applyAlignment="1" quotePrefix="1">
      <alignment horizontal="left"/>
    </xf>
    <xf numFmtId="10" fontId="0" fillId="0" borderId="12" xfId="62" applyNumberFormat="1" applyFont="1" applyBorder="1" applyAlignment="1">
      <alignment/>
    </xf>
    <xf numFmtId="10" fontId="0" fillId="0" borderId="22" xfId="62" applyNumberFormat="1" applyFont="1" applyFill="1" applyBorder="1" applyAlignment="1">
      <alignment/>
    </xf>
    <xf numFmtId="0" fontId="0" fillId="0" borderId="12" xfId="0" applyBorder="1" applyAlignment="1" quotePrefix="1">
      <alignment horizontal="left"/>
    </xf>
    <xf numFmtId="0" fontId="0" fillId="0" borderId="11" xfId="0" applyBorder="1" applyAlignment="1">
      <alignment/>
    </xf>
    <xf numFmtId="10" fontId="0" fillId="0" borderId="14" xfId="62" applyNumberFormat="1" applyFont="1" applyBorder="1" applyAlignment="1">
      <alignment/>
    </xf>
    <xf numFmtId="10" fontId="0" fillId="0" borderId="11" xfId="62" applyNumberFormat="1" applyFont="1" applyFill="1" applyBorder="1" applyAlignment="1">
      <alignment/>
    </xf>
    <xf numFmtId="10" fontId="0" fillId="0" borderId="15" xfId="62" applyNumberFormat="1" applyFont="1" applyFill="1" applyBorder="1" applyAlignment="1">
      <alignment/>
    </xf>
    <xf numFmtId="0" fontId="3" fillId="34" borderId="27" xfId="0" applyFont="1" applyFill="1" applyBorder="1" applyAlignment="1">
      <alignment/>
    </xf>
    <xf numFmtId="0" fontId="0" fillId="34" borderId="24" xfId="0" applyFill="1" applyBorder="1" applyAlignment="1">
      <alignment/>
    </xf>
    <xf numFmtId="2" fontId="3" fillId="0" borderId="17" xfId="0" applyNumberFormat="1" applyFont="1" applyFill="1" applyBorder="1" applyAlignment="1">
      <alignment horizontal="center"/>
    </xf>
    <xf numFmtId="178" fontId="3" fillId="0" borderId="17" xfId="0" applyNumberFormat="1" applyFont="1" applyFill="1" applyBorder="1" applyAlignment="1">
      <alignment horizontal="center"/>
    </xf>
    <xf numFmtId="0" fontId="3" fillId="35" borderId="26" xfId="0" applyFont="1" applyFill="1" applyBorder="1" applyAlignment="1">
      <alignment/>
    </xf>
    <xf numFmtId="0" fontId="0" fillId="35" borderId="21" xfId="0" applyFill="1" applyBorder="1" applyAlignment="1">
      <alignment/>
    </xf>
    <xf numFmtId="0" fontId="0" fillId="35" borderId="17" xfId="0" applyFill="1" applyBorder="1" applyAlignment="1">
      <alignment/>
    </xf>
    <xf numFmtId="0" fontId="0" fillId="35" borderId="0" xfId="0" applyFill="1" applyAlignment="1">
      <alignment/>
    </xf>
    <xf numFmtId="0" fontId="0" fillId="0" borderId="12" xfId="0" applyFont="1" applyBorder="1" applyAlignment="1">
      <alignment/>
    </xf>
    <xf numFmtId="0" fontId="0" fillId="0" borderId="0" xfId="0" applyFont="1" applyBorder="1" applyAlignment="1" quotePrefix="1">
      <alignment/>
    </xf>
    <xf numFmtId="10" fontId="0" fillId="0" borderId="7" xfId="62" applyNumberFormat="1" applyFont="1" applyFill="1" applyBorder="1" applyAlignment="1">
      <alignment/>
    </xf>
    <xf numFmtId="10" fontId="17" fillId="0" borderId="7" xfId="62" applyNumberFormat="1" applyFont="1" applyFill="1" applyBorder="1" applyAlignment="1">
      <alignment/>
    </xf>
    <xf numFmtId="0" fontId="0" fillId="0" borderId="18" xfId="0" applyFill="1" applyBorder="1" applyAlignment="1">
      <alignment/>
    </xf>
    <xf numFmtId="2" fontId="11" fillId="0" borderId="12" xfId="0" applyNumberFormat="1" applyFont="1" applyBorder="1" applyAlignment="1">
      <alignment/>
    </xf>
    <xf numFmtId="0" fontId="15" fillId="0" borderId="0" xfId="0" applyFont="1" applyBorder="1" applyAlignment="1" quotePrefix="1">
      <alignment/>
    </xf>
    <xf numFmtId="4" fontId="0" fillId="0" borderId="7" xfId="0" applyNumberFormat="1" applyFill="1" applyBorder="1" applyAlignment="1">
      <alignment/>
    </xf>
    <xf numFmtId="2" fontId="11" fillId="0" borderId="14" xfId="0" applyNumberFormat="1" applyFont="1" applyBorder="1" applyAlignment="1">
      <alignment/>
    </xf>
    <xf numFmtId="0" fontId="15" fillId="0" borderId="11" xfId="0" applyFont="1" applyBorder="1" applyAlignment="1" quotePrefix="1">
      <alignment/>
    </xf>
    <xf numFmtId="4" fontId="0" fillId="0" borderId="18" xfId="0" applyNumberFormat="1" applyFill="1" applyBorder="1" applyAlignment="1">
      <alignment/>
    </xf>
    <xf numFmtId="2" fontId="0" fillId="0" borderId="12" xfId="0" applyNumberFormat="1" applyFont="1" applyBorder="1" applyAlignment="1">
      <alignment/>
    </xf>
    <xf numFmtId="2" fontId="89" fillId="0" borderId="0" xfId="0" applyNumberFormat="1" applyFont="1" applyBorder="1" applyAlignment="1">
      <alignment/>
    </xf>
    <xf numFmtId="2" fontId="89" fillId="0" borderId="11" xfId="0" applyNumberFormat="1" applyFont="1" applyBorder="1" applyAlignment="1">
      <alignment/>
    </xf>
    <xf numFmtId="0" fontId="0" fillId="0" borderId="11" xfId="0" applyFont="1" applyBorder="1" applyAlignment="1">
      <alignment/>
    </xf>
    <xf numFmtId="2" fontId="0" fillId="0" borderId="18" xfId="0" applyNumberFormat="1" applyFill="1" applyBorder="1" applyAlignment="1">
      <alignment/>
    </xf>
    <xf numFmtId="0" fontId="3" fillId="35" borderId="0" xfId="0" applyFont="1" applyFill="1" applyAlignment="1">
      <alignment/>
    </xf>
    <xf numFmtId="0" fontId="0" fillId="35" borderId="7" xfId="0" applyFill="1" applyBorder="1" applyAlignment="1">
      <alignment/>
    </xf>
    <xf numFmtId="0" fontId="0" fillId="0" borderId="0" xfId="0" applyFont="1" applyAlignment="1" quotePrefix="1">
      <alignment/>
    </xf>
    <xf numFmtId="0" fontId="0" fillId="0" borderId="28" xfId="0" applyFill="1" applyBorder="1" applyAlignment="1">
      <alignment/>
    </xf>
    <xf numFmtId="0" fontId="3" fillId="35" borderId="19" xfId="0" applyFont="1" applyFill="1" applyBorder="1" applyAlignment="1" quotePrefix="1">
      <alignment/>
    </xf>
    <xf numFmtId="0" fontId="0" fillId="35" borderId="19" xfId="0" applyFill="1" applyBorder="1" applyAlignment="1">
      <alignment/>
    </xf>
    <xf numFmtId="0" fontId="0" fillId="36" borderId="19" xfId="0" applyFont="1" applyFill="1" applyBorder="1" applyAlignment="1" quotePrefix="1">
      <alignment/>
    </xf>
    <xf numFmtId="0" fontId="0" fillId="36" borderId="19" xfId="0" applyFill="1" applyBorder="1" applyAlignment="1">
      <alignment/>
    </xf>
    <xf numFmtId="10" fontId="0" fillId="0" borderId="20" xfId="62" applyNumberFormat="1" applyFont="1" applyFill="1" applyBorder="1" applyAlignment="1">
      <alignment horizontal="right"/>
    </xf>
    <xf numFmtId="0" fontId="0" fillId="0" borderId="0" xfId="0" applyFont="1" applyFill="1" applyBorder="1" applyAlignment="1">
      <alignment/>
    </xf>
    <xf numFmtId="10" fontId="0" fillId="0" borderId="0" xfId="62" applyNumberFormat="1" applyFont="1" applyFill="1" applyBorder="1" applyAlignment="1">
      <alignment horizontal="right"/>
    </xf>
    <xf numFmtId="0" fontId="3" fillId="34" borderId="27" xfId="0" applyFont="1" applyFill="1" applyBorder="1" applyAlignment="1" quotePrefix="1">
      <alignment/>
    </xf>
    <xf numFmtId="0" fontId="3" fillId="34" borderId="24" xfId="0" applyFont="1" applyFill="1" applyBorder="1" applyAlignment="1">
      <alignment/>
    </xf>
    <xf numFmtId="0" fontId="1" fillId="0" borderId="0" xfId="0" applyFont="1" applyAlignment="1">
      <alignment/>
    </xf>
    <xf numFmtId="0" fontId="0" fillId="0" borderId="0" xfId="0" applyFont="1" applyAlignment="1" quotePrefix="1">
      <alignment horizontal="left"/>
    </xf>
    <xf numFmtId="188" fontId="11" fillId="0" borderId="0" xfId="0" applyNumberFormat="1" applyFont="1" applyAlignment="1">
      <alignment/>
    </xf>
    <xf numFmtId="0" fontId="0" fillId="0" borderId="0" xfId="0" applyFont="1" applyAlignment="1">
      <alignment horizontal="left"/>
    </xf>
    <xf numFmtId="188" fontId="20" fillId="0" borderId="0" xfId="0" applyNumberFormat="1" applyFont="1" applyBorder="1" applyAlignment="1">
      <alignment/>
    </xf>
    <xf numFmtId="0" fontId="11" fillId="0" borderId="0" xfId="0" applyFont="1" applyBorder="1" applyAlignment="1">
      <alignment/>
    </xf>
    <xf numFmtId="0" fontId="0" fillId="0" borderId="29" xfId="0" applyFont="1" applyBorder="1" applyAlignment="1">
      <alignment horizontal="left"/>
    </xf>
    <xf numFmtId="0" fontId="0" fillId="0" borderId="30" xfId="0" applyFont="1" applyBorder="1" applyAlignment="1">
      <alignment/>
    </xf>
    <xf numFmtId="0" fontId="0" fillId="0" borderId="30" xfId="0" applyFont="1" applyFill="1" applyBorder="1" applyAlignment="1">
      <alignment/>
    </xf>
    <xf numFmtId="0" fontId="0" fillId="0" borderId="31" xfId="0" applyBorder="1" applyAlignment="1">
      <alignment/>
    </xf>
    <xf numFmtId="0" fontId="0" fillId="0" borderId="32" xfId="0" applyFont="1" applyBorder="1" applyAlignment="1">
      <alignment/>
    </xf>
    <xf numFmtId="0" fontId="0" fillId="0" borderId="33" xfId="0" applyBorder="1" applyAlignment="1">
      <alignment/>
    </xf>
    <xf numFmtId="188" fontId="19" fillId="37" borderId="32" xfId="0" applyNumberFormat="1" applyFont="1" applyFill="1" applyBorder="1" applyAlignment="1">
      <alignment/>
    </xf>
    <xf numFmtId="188" fontId="0" fillId="0" borderId="32" xfId="0" applyNumberFormat="1" applyFont="1" applyBorder="1" applyAlignment="1">
      <alignment/>
    </xf>
    <xf numFmtId="0" fontId="0" fillId="0" borderId="34" xfId="0" applyFont="1" applyBorder="1" applyAlignment="1">
      <alignment/>
    </xf>
    <xf numFmtId="0" fontId="9" fillId="0" borderId="35" xfId="0" applyFont="1" applyBorder="1" applyAlignment="1">
      <alignment/>
    </xf>
    <xf numFmtId="0" fontId="0" fillId="0" borderId="35" xfId="0" applyFont="1" applyBorder="1" applyAlignment="1">
      <alignment/>
    </xf>
    <xf numFmtId="0" fontId="0" fillId="0" borderId="35" xfId="0" applyFont="1" applyFill="1" applyBorder="1" applyAlignment="1">
      <alignment/>
    </xf>
    <xf numFmtId="0" fontId="0" fillId="0" borderId="36" xfId="0" applyBorder="1" applyAlignment="1">
      <alignment/>
    </xf>
    <xf numFmtId="0" fontId="0" fillId="38" borderId="20" xfId="63" applyFill="1" applyBorder="1" applyAlignment="1" quotePrefix="1">
      <alignment/>
    </xf>
    <xf numFmtId="0" fontId="16" fillId="0" borderId="0" xfId="55" applyFont="1" applyBorder="1" applyAlignment="1" applyProtection="1">
      <alignment/>
      <protection/>
    </xf>
    <xf numFmtId="183" fontId="0" fillId="35" borderId="17" xfId="62" applyNumberFormat="1" applyFont="1" applyFill="1" applyBorder="1" applyAlignment="1">
      <alignment/>
    </xf>
    <xf numFmtId="10" fontId="0" fillId="35" borderId="7" xfId="62" applyNumberFormat="1" applyFont="1" applyFill="1" applyBorder="1" applyAlignment="1">
      <alignment/>
    </xf>
    <xf numFmtId="2" fontId="0" fillId="36" borderId="37" xfId="0" applyNumberFormat="1" applyFont="1" applyFill="1" applyBorder="1" applyAlignment="1">
      <alignment/>
    </xf>
    <xf numFmtId="10" fontId="0" fillId="34" borderId="25" xfId="62" applyNumberFormat="1" applyFont="1" applyFill="1" applyBorder="1" applyAlignment="1">
      <alignment/>
    </xf>
    <xf numFmtId="0" fontId="89" fillId="39" borderId="20" xfId="63" applyFont="1" applyFill="1" applyBorder="1" applyAlignment="1" quotePrefix="1">
      <alignment/>
    </xf>
    <xf numFmtId="2" fontId="0" fillId="0" borderId="0" xfId="0" applyNumberFormat="1" applyBorder="1" applyAlignment="1">
      <alignment/>
    </xf>
    <xf numFmtId="0" fontId="22" fillId="0" borderId="0" xfId="55" applyFont="1" applyAlignment="1" applyProtection="1">
      <alignment/>
      <protection/>
    </xf>
    <xf numFmtId="0" fontId="16" fillId="0" borderId="0" xfId="55" applyFont="1" applyAlignment="1" applyProtection="1">
      <alignment horizontal="center"/>
      <protection/>
    </xf>
    <xf numFmtId="0" fontId="90" fillId="0" borderId="0" xfId="55" applyFont="1" applyAlignment="1" applyProtection="1">
      <alignment horizontal="center"/>
      <protection/>
    </xf>
    <xf numFmtId="10" fontId="90" fillId="0" borderId="0" xfId="0" applyNumberFormat="1" applyFont="1" applyAlignment="1">
      <alignment/>
    </xf>
    <xf numFmtId="0" fontId="90" fillId="0" borderId="0" xfId="0" applyFont="1" applyAlignment="1">
      <alignment/>
    </xf>
    <xf numFmtId="0" fontId="91" fillId="0" borderId="0" xfId="0" applyFont="1" applyAlignment="1">
      <alignment/>
    </xf>
    <xf numFmtId="0" fontId="91" fillId="0" borderId="0" xfId="0" applyFont="1" applyFill="1" applyAlignment="1">
      <alignment/>
    </xf>
    <xf numFmtId="178" fontId="91" fillId="0" borderId="0" xfId="0" applyNumberFormat="1" applyFont="1" applyFill="1" applyAlignment="1">
      <alignment/>
    </xf>
    <xf numFmtId="0" fontId="91" fillId="0" borderId="0" xfId="0" applyFont="1" applyBorder="1" applyAlignment="1" quotePrefix="1">
      <alignment/>
    </xf>
    <xf numFmtId="10" fontId="0" fillId="0" borderId="0" xfId="0" applyNumberFormat="1" applyAlignment="1" quotePrefix="1">
      <alignment/>
    </xf>
    <xf numFmtId="10" fontId="0" fillId="0" borderId="0" xfId="0" applyNumberFormat="1" applyAlignment="1">
      <alignment/>
    </xf>
    <xf numFmtId="0" fontId="0" fillId="0" borderId="26" xfId="0" applyFont="1" applyBorder="1" applyAlignment="1">
      <alignment/>
    </xf>
    <xf numFmtId="0" fontId="91" fillId="35" borderId="19" xfId="0" applyFont="1" applyFill="1" applyBorder="1" applyAlignment="1">
      <alignment/>
    </xf>
    <xf numFmtId="2" fontId="92" fillId="35" borderId="38" xfId="0" applyNumberFormat="1" applyFont="1" applyFill="1" applyBorder="1" applyAlignment="1">
      <alignment/>
    </xf>
    <xf numFmtId="4" fontId="93" fillId="34" borderId="25" xfId="0" applyNumberFormat="1" applyFont="1" applyFill="1" applyBorder="1" applyAlignment="1">
      <alignment/>
    </xf>
    <xf numFmtId="0" fontId="1" fillId="0" borderId="0" xfId="48" applyFont="1" applyBorder="1" applyAlignment="1">
      <alignment/>
    </xf>
    <xf numFmtId="0" fontId="3" fillId="0" borderId="23" xfId="0" applyFont="1" applyFill="1" applyBorder="1" applyAlignment="1">
      <alignment/>
    </xf>
    <xf numFmtId="0" fontId="0" fillId="0" borderId="0" xfId="0" applyFont="1" applyFill="1" applyBorder="1" applyAlignment="1" quotePrefix="1">
      <alignment/>
    </xf>
    <xf numFmtId="0" fontId="89" fillId="0" borderId="0" xfId="0" applyFont="1" applyFill="1" applyBorder="1" applyAlignment="1">
      <alignment/>
    </xf>
    <xf numFmtId="0" fontId="89" fillId="0" borderId="11" xfId="0" applyFont="1" applyFill="1" applyBorder="1" applyAlignment="1">
      <alignment/>
    </xf>
    <xf numFmtId="0" fontId="0" fillId="0" borderId="11" xfId="0" applyFont="1" applyFill="1" applyBorder="1" applyAlignment="1" quotePrefix="1">
      <alignment/>
    </xf>
    <xf numFmtId="178" fontId="0" fillId="0" borderId="0" xfId="0" applyNumberFormat="1" applyFont="1" applyFill="1" applyBorder="1" applyAlignment="1">
      <alignment/>
    </xf>
    <xf numFmtId="0" fontId="8" fillId="0" borderId="0" xfId="55" applyFont="1" applyFill="1" applyBorder="1" applyAlignment="1" applyProtection="1">
      <alignment/>
      <protection/>
    </xf>
    <xf numFmtId="0" fontId="7" fillId="0" borderId="0" xfId="0" applyFont="1" applyFill="1" applyBorder="1" applyAlignment="1">
      <alignment/>
    </xf>
    <xf numFmtId="0" fontId="0" fillId="0" borderId="0" xfId="0" applyFill="1" applyBorder="1" applyAlignment="1">
      <alignment horizontal="center"/>
    </xf>
    <xf numFmtId="4" fontId="14" fillId="35" borderId="27" xfId="48" applyNumberFormat="1" applyFont="1" applyFill="1" applyBorder="1" applyAlignment="1">
      <alignment vertical="center"/>
    </xf>
    <xf numFmtId="0" fontId="1" fillId="35" borderId="24" xfId="48" applyFont="1" applyFill="1" applyBorder="1" applyAlignment="1">
      <alignment vertical="center"/>
    </xf>
    <xf numFmtId="0" fontId="1" fillId="35" borderId="25" xfId="48" applyFont="1" applyFill="1" applyBorder="1" applyAlignment="1">
      <alignment vertical="center"/>
    </xf>
    <xf numFmtId="0" fontId="1" fillId="0" borderId="24" xfId="48" applyFont="1" applyBorder="1" applyAlignment="1">
      <alignment/>
    </xf>
    <xf numFmtId="0" fontId="0" fillId="0" borderId="24" xfId="0" applyBorder="1" applyAlignment="1">
      <alignment/>
    </xf>
    <xf numFmtId="0" fontId="94" fillId="35" borderId="23" xfId="48" applyFont="1" applyFill="1" applyBorder="1" applyAlignment="1">
      <alignment horizontal="center" vertical="center"/>
    </xf>
    <xf numFmtId="0" fontId="2" fillId="35" borderId="27" xfId="47" applyFont="1" applyFill="1" applyBorder="1" applyAlignment="1">
      <alignment/>
    </xf>
    <xf numFmtId="0" fontId="2" fillId="35" borderId="24" xfId="47" applyFont="1" applyFill="1" applyBorder="1" applyAlignment="1">
      <alignment/>
    </xf>
    <xf numFmtId="0" fontId="2" fillId="35" borderId="25" xfId="47" applyFont="1" applyFill="1" applyBorder="1" applyAlignment="1">
      <alignment/>
    </xf>
    <xf numFmtId="0" fontId="87" fillId="34" borderId="20" xfId="0" applyFont="1" applyFill="1" applyBorder="1" applyAlignment="1">
      <alignment/>
    </xf>
    <xf numFmtId="10" fontId="0" fillId="0" borderId="20" xfId="62" applyNumberFormat="1" applyFont="1" applyBorder="1" applyAlignment="1">
      <alignment/>
    </xf>
    <xf numFmtId="4" fontId="0" fillId="0" borderId="0" xfId="0" applyNumberFormat="1" applyBorder="1" applyAlignment="1">
      <alignment/>
    </xf>
    <xf numFmtId="10" fontId="15" fillId="0" borderId="0" xfId="62" applyNumberFormat="1" applyFont="1" applyBorder="1" applyAlignment="1">
      <alignment/>
    </xf>
    <xf numFmtId="0" fontId="95" fillId="0" borderId="0" xfId="0" applyFont="1" applyAlignment="1">
      <alignment/>
    </xf>
    <xf numFmtId="0" fontId="27" fillId="0" borderId="0" xfId="0" applyFont="1" applyAlignment="1">
      <alignment/>
    </xf>
    <xf numFmtId="2" fontId="0" fillId="0" borderId="0" xfId="0" applyNumberFormat="1" applyFont="1" applyBorder="1" applyAlignment="1">
      <alignment/>
    </xf>
    <xf numFmtId="0" fontId="27" fillId="0" borderId="0" xfId="0" applyFont="1" applyAlignment="1" quotePrefix="1">
      <alignment/>
    </xf>
    <xf numFmtId="2" fontId="0" fillId="0" borderId="7" xfId="0" applyNumberFormat="1" applyFont="1" applyBorder="1" applyAlignment="1">
      <alignment/>
    </xf>
    <xf numFmtId="2" fontId="0" fillId="0" borderId="18" xfId="0" applyNumberFormat="1" applyBorder="1" applyAlignment="1">
      <alignment/>
    </xf>
    <xf numFmtId="0" fontId="71" fillId="0" borderId="16" xfId="0" applyFont="1" applyBorder="1" applyAlignment="1" quotePrefix="1">
      <alignment/>
    </xf>
    <xf numFmtId="2" fontId="0" fillId="0" borderId="16" xfId="0" applyNumberFormat="1" applyBorder="1" applyAlignment="1">
      <alignment/>
    </xf>
    <xf numFmtId="2" fontId="0" fillId="0" borderId="20" xfId="0" applyNumberFormat="1" applyBorder="1" applyAlignment="1">
      <alignment/>
    </xf>
    <xf numFmtId="0" fontId="71" fillId="0" borderId="0" xfId="0" applyFont="1" applyAlignment="1">
      <alignment/>
    </xf>
    <xf numFmtId="4" fontId="0" fillId="0" borderId="0" xfId="0" applyNumberFormat="1" applyFont="1" applyBorder="1" applyAlignment="1">
      <alignment/>
    </xf>
    <xf numFmtId="0" fontId="87" fillId="0" borderId="39" xfId="0" applyFont="1" applyBorder="1" applyAlignment="1" quotePrefix="1">
      <alignment/>
    </xf>
    <xf numFmtId="0" fontId="3" fillId="0" borderId="39" xfId="0" applyFont="1" applyBorder="1" applyAlignment="1">
      <alignment/>
    </xf>
    <xf numFmtId="2" fontId="3" fillId="0" borderId="39" xfId="0" applyNumberFormat="1" applyFont="1" applyBorder="1" applyAlignment="1">
      <alignment/>
    </xf>
    <xf numFmtId="2" fontId="3" fillId="0" borderId="23" xfId="0" applyNumberFormat="1" applyFont="1" applyBorder="1" applyAlignment="1">
      <alignment/>
    </xf>
    <xf numFmtId="4" fontId="96" fillId="0" borderId="40" xfId="0" applyNumberFormat="1" applyFont="1" applyBorder="1" applyAlignment="1">
      <alignment/>
    </xf>
    <xf numFmtId="4" fontId="0" fillId="0" borderId="20" xfId="0" applyNumberFormat="1" applyFont="1" applyBorder="1" applyAlignment="1">
      <alignment horizontal="center"/>
    </xf>
    <xf numFmtId="4" fontId="0" fillId="0" borderId="0" xfId="0" applyNumberFormat="1" applyFont="1" applyBorder="1" applyAlignment="1">
      <alignment/>
    </xf>
    <xf numFmtId="2" fontId="0" fillId="0" borderId="7" xfId="0" applyNumberFormat="1" applyBorder="1" applyAlignment="1">
      <alignment/>
    </xf>
    <xf numFmtId="0" fontId="87" fillId="0" borderId="19" xfId="0" applyFont="1" applyBorder="1" applyAlignment="1" quotePrefix="1">
      <alignment/>
    </xf>
    <xf numFmtId="0" fontId="3" fillId="0" borderId="19" xfId="0" applyFont="1" applyBorder="1" applyAlignment="1">
      <alignment/>
    </xf>
    <xf numFmtId="2" fontId="3" fillId="0" borderId="19" xfId="0" applyNumberFormat="1" applyFont="1" applyBorder="1" applyAlignment="1">
      <alignment/>
    </xf>
    <xf numFmtId="4" fontId="0" fillId="0" borderId="0" xfId="62" applyNumberFormat="1" applyFont="1" applyBorder="1" applyAlignment="1">
      <alignment vertical="center"/>
    </xf>
    <xf numFmtId="4" fontId="0" fillId="0" borderId="0" xfId="62" applyNumberFormat="1" applyFont="1" applyBorder="1" applyAlignment="1">
      <alignment/>
    </xf>
    <xf numFmtId="10" fontId="0" fillId="0" borderId="0" xfId="62" applyNumberFormat="1" applyFont="1" applyBorder="1" applyAlignment="1">
      <alignment vertical="center"/>
    </xf>
    <xf numFmtId="179" fontId="0" fillId="0" borderId="0" xfId="58" applyNumberFormat="1" applyFill="1" applyBorder="1" applyAlignment="1">
      <alignment vertical="center"/>
    </xf>
    <xf numFmtId="178" fontId="0" fillId="0" borderId="0" xfId="58" applyNumberFormat="1" applyFill="1" applyBorder="1" applyAlignment="1">
      <alignment vertical="center"/>
    </xf>
    <xf numFmtId="0" fontId="0" fillId="0" borderId="35" xfId="0" applyBorder="1" applyAlignment="1">
      <alignment/>
    </xf>
    <xf numFmtId="0" fontId="0" fillId="0" borderId="35" xfId="0" applyFill="1" applyBorder="1" applyAlignment="1">
      <alignment/>
    </xf>
    <xf numFmtId="0" fontId="4" fillId="0" borderId="0" xfId="63" applyFont="1" applyBorder="1" applyAlignment="1">
      <alignment/>
    </xf>
    <xf numFmtId="4" fontId="0" fillId="0" borderId="0" xfId="0" applyNumberFormat="1" applyFont="1" applyBorder="1" applyAlignment="1" quotePrefix="1">
      <alignment/>
    </xf>
    <xf numFmtId="179" fontId="97" fillId="0" borderId="0" xfId="58" applyNumberFormat="1" applyFont="1" applyFill="1" applyBorder="1" applyAlignment="1">
      <alignment vertical="center"/>
    </xf>
    <xf numFmtId="0" fontId="0" fillId="0" borderId="0" xfId="63" applyFont="1" applyFill="1" applyBorder="1" applyAlignment="1" quotePrefix="1">
      <alignment/>
    </xf>
    <xf numFmtId="4" fontId="97" fillId="0" borderId="0" xfId="0" applyNumberFormat="1"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179" fontId="4" fillId="0" borderId="0" xfId="58" applyNumberFormat="1" applyFont="1" applyFill="1" applyBorder="1" applyAlignment="1">
      <alignment/>
    </xf>
    <xf numFmtId="0" fontId="3" fillId="0" borderId="20" xfId="47" applyFont="1" applyFill="1" applyBorder="1" applyAlignment="1">
      <alignment horizontal="center"/>
    </xf>
    <xf numFmtId="4" fontId="3" fillId="0" borderId="0" xfId="0" applyNumberFormat="1" applyFont="1" applyFill="1" applyBorder="1" applyAlignment="1">
      <alignment horizontal="right"/>
    </xf>
    <xf numFmtId="179" fontId="4" fillId="0" borderId="0" xfId="58" applyNumberFormat="1" applyFont="1" applyFill="1" applyBorder="1" applyAlignment="1">
      <alignment horizontal="center"/>
    </xf>
    <xf numFmtId="4" fontId="0" fillId="0" borderId="0" xfId="0" applyNumberFormat="1" applyBorder="1" applyAlignment="1">
      <alignment horizontal="right"/>
    </xf>
    <xf numFmtId="0" fontId="0" fillId="0" borderId="0" xfId="0" applyAlignment="1">
      <alignment horizontal="center"/>
    </xf>
    <xf numFmtId="0" fontId="0" fillId="0" borderId="0" xfId="63" applyFont="1" applyAlignment="1">
      <alignment/>
    </xf>
    <xf numFmtId="0" fontId="97" fillId="39" borderId="23" xfId="0" applyFont="1" applyFill="1" applyBorder="1" applyAlignment="1">
      <alignment/>
    </xf>
    <xf numFmtId="10" fontId="0" fillId="0" borderId="0" xfId="62" applyNumberFormat="1" applyFont="1" applyBorder="1" applyAlignment="1">
      <alignment/>
    </xf>
    <xf numFmtId="10" fontId="0" fillId="0" borderId="0" xfId="0" applyNumberFormat="1" applyBorder="1" applyAlignment="1">
      <alignment/>
    </xf>
    <xf numFmtId="0" fontId="3" fillId="35" borderId="12" xfId="0" applyFont="1" applyFill="1" applyBorder="1" applyAlignment="1">
      <alignment/>
    </xf>
    <xf numFmtId="0" fontId="0" fillId="35" borderId="0" xfId="0" applyFill="1" applyBorder="1" applyAlignment="1">
      <alignment/>
    </xf>
    <xf numFmtId="183" fontId="0" fillId="35" borderId="7" xfId="62" applyNumberFormat="1" applyFont="1" applyFill="1" applyBorder="1" applyAlignment="1">
      <alignment/>
    </xf>
    <xf numFmtId="2" fontId="97" fillId="39" borderId="23" xfId="0" applyNumberFormat="1" applyFont="1" applyFill="1" applyBorder="1" applyAlignment="1">
      <alignment/>
    </xf>
    <xf numFmtId="10" fontId="31" fillId="0" borderId="7" xfId="62" applyNumberFormat="1" applyFont="1" applyFill="1" applyBorder="1" applyAlignment="1">
      <alignment horizontal="center"/>
    </xf>
    <xf numFmtId="2" fontId="9" fillId="39" borderId="23" xfId="0" applyNumberFormat="1" applyFont="1" applyFill="1" applyBorder="1" applyAlignment="1">
      <alignment/>
    </xf>
    <xf numFmtId="10" fontId="8" fillId="40" borderId="0" xfId="62" applyNumberFormat="1" applyFont="1" applyFill="1" applyAlignment="1">
      <alignment/>
    </xf>
    <xf numFmtId="0" fontId="3" fillId="0" borderId="16" xfId="0" applyFont="1" applyBorder="1" applyAlignment="1">
      <alignment/>
    </xf>
    <xf numFmtId="2" fontId="3" fillId="0" borderId="16" xfId="0" applyNumberFormat="1" applyFont="1" applyFill="1" applyBorder="1" applyAlignment="1">
      <alignment/>
    </xf>
    <xf numFmtId="0" fontId="3" fillId="0" borderId="41" xfId="0" applyFont="1" applyBorder="1" applyAlignment="1">
      <alignment/>
    </xf>
    <xf numFmtId="0" fontId="3" fillId="35" borderId="17" xfId="0" applyFont="1" applyFill="1" applyBorder="1" applyAlignment="1">
      <alignment horizontal="center"/>
    </xf>
    <xf numFmtId="4" fontId="0" fillId="0" borderId="38" xfId="0" applyNumberFormat="1" applyFont="1" applyFill="1" applyBorder="1" applyAlignment="1">
      <alignment horizontal="center"/>
    </xf>
    <xf numFmtId="4" fontId="0" fillId="0" borderId="38" xfId="0" applyNumberFormat="1" applyFont="1" applyFill="1" applyBorder="1" applyAlignment="1">
      <alignment horizontal="right"/>
    </xf>
    <xf numFmtId="0" fontId="2" fillId="0" borderId="41" xfId="0" applyFont="1" applyBorder="1" applyAlignment="1" quotePrefix="1">
      <alignment horizontal="center"/>
    </xf>
    <xf numFmtId="4" fontId="0" fillId="0" borderId="42" xfId="0" applyNumberFormat="1" applyFont="1" applyFill="1" applyBorder="1" applyAlignment="1">
      <alignment horizontal="center"/>
    </xf>
    <xf numFmtId="4" fontId="0" fillId="0" borderId="42" xfId="0" applyNumberFormat="1" applyFont="1" applyFill="1" applyBorder="1" applyAlignment="1">
      <alignment horizontal="right"/>
    </xf>
    <xf numFmtId="0" fontId="3" fillId="0" borderId="21" xfId="0" applyFont="1" applyBorder="1" applyAlignment="1">
      <alignment/>
    </xf>
    <xf numFmtId="4" fontId="3" fillId="0" borderId="23" xfId="0" applyNumberFormat="1" applyFont="1" applyFill="1" applyBorder="1" applyAlignment="1">
      <alignment horizontal="center"/>
    </xf>
    <xf numFmtId="4" fontId="0" fillId="0" borderId="43" xfId="0" applyNumberFormat="1" applyFont="1" applyFill="1" applyBorder="1" applyAlignment="1">
      <alignment horizontal="center"/>
    </xf>
    <xf numFmtId="0" fontId="3" fillId="35" borderId="27" xfId="0" applyFont="1" applyFill="1" applyBorder="1" applyAlignment="1" quotePrefix="1">
      <alignment/>
    </xf>
    <xf numFmtId="0" fontId="3" fillId="35" borderId="25" xfId="0" applyFont="1" applyFill="1" applyBorder="1" applyAlignment="1" quotePrefix="1">
      <alignment/>
    </xf>
    <xf numFmtId="0" fontId="3" fillId="0" borderId="44" xfId="0" applyFont="1" applyFill="1" applyBorder="1" applyAlignment="1">
      <alignment horizontal="center"/>
    </xf>
    <xf numFmtId="4" fontId="0" fillId="0" borderId="42" xfId="0" applyNumberFormat="1" applyFill="1" applyBorder="1" applyAlignment="1">
      <alignment/>
    </xf>
    <xf numFmtId="0" fontId="0" fillId="0" borderId="42" xfId="0" applyFill="1" applyBorder="1" applyAlignment="1">
      <alignment/>
    </xf>
    <xf numFmtId="2" fontId="0" fillId="0" borderId="0" xfId="0" applyNumberFormat="1" applyAlignment="1">
      <alignment/>
    </xf>
    <xf numFmtId="4" fontId="97" fillId="39" borderId="23" xfId="0" applyNumberFormat="1" applyFont="1" applyFill="1" applyBorder="1" applyAlignment="1">
      <alignment/>
    </xf>
    <xf numFmtId="0" fontId="2" fillId="0" borderId="0" xfId="0" applyFont="1" applyAlignment="1" quotePrefix="1">
      <alignment horizontal="center"/>
    </xf>
    <xf numFmtId="4" fontId="89" fillId="41" borderId="42" xfId="0" applyNumberFormat="1" applyFont="1" applyFill="1" applyBorder="1" applyAlignment="1">
      <alignment/>
    </xf>
    <xf numFmtId="0" fontId="2" fillId="0" borderId="0" xfId="0" applyFont="1" applyBorder="1" applyAlignment="1" quotePrefix="1">
      <alignment horizontal="center"/>
    </xf>
    <xf numFmtId="4" fontId="97" fillId="41" borderId="42" xfId="0" applyNumberFormat="1" applyFont="1" applyFill="1" applyBorder="1" applyAlignment="1">
      <alignment/>
    </xf>
    <xf numFmtId="0" fontId="0" fillId="0" borderId="0" xfId="0" applyFont="1" applyAlignment="1">
      <alignment vertical="center"/>
    </xf>
    <xf numFmtId="4" fontId="3" fillId="35" borderId="23" xfId="0" applyNumberFormat="1" applyFont="1" applyFill="1" applyBorder="1" applyAlignment="1">
      <alignment/>
    </xf>
    <xf numFmtId="0" fontId="3" fillId="35" borderId="23" xfId="0" applyFont="1" applyFill="1" applyBorder="1" applyAlignment="1" quotePrefix="1">
      <alignment/>
    </xf>
    <xf numFmtId="0" fontId="3" fillId="35" borderId="23" xfId="0" applyFont="1" applyFill="1" applyBorder="1" applyAlignment="1">
      <alignment horizontal="center"/>
    </xf>
    <xf numFmtId="0" fontId="3" fillId="0" borderId="0" xfId="0" applyFont="1" applyBorder="1" applyAlignment="1">
      <alignment/>
    </xf>
    <xf numFmtId="4" fontId="3" fillId="0" borderId="0" xfId="0" applyNumberFormat="1" applyFont="1" applyFill="1" applyBorder="1" applyAlignment="1">
      <alignment horizontal="center"/>
    </xf>
    <xf numFmtId="4" fontId="0" fillId="0" borderId="0" xfId="0" applyNumberFormat="1" applyFill="1" applyAlignment="1">
      <alignment/>
    </xf>
    <xf numFmtId="0" fontId="0" fillId="0" borderId="40" xfId="0" applyFont="1" applyFill="1" applyBorder="1" applyAlignment="1" quotePrefix="1">
      <alignment horizontal="center"/>
    </xf>
    <xf numFmtId="0" fontId="2" fillId="0" borderId="41" xfId="0" applyFont="1" applyFill="1" applyBorder="1" applyAlignment="1" quotePrefix="1">
      <alignment horizontal="center"/>
    </xf>
    <xf numFmtId="0" fontId="0" fillId="0" borderId="35" xfId="63" applyFont="1" applyBorder="1" applyAlignment="1">
      <alignment/>
    </xf>
    <xf numFmtId="0" fontId="3" fillId="0" borderId="0" xfId="63" applyFont="1" applyAlignment="1" quotePrefix="1">
      <alignment horizontal="center"/>
    </xf>
    <xf numFmtId="0" fontId="3" fillId="35" borderId="41" xfId="47" applyFont="1" applyFill="1" applyBorder="1" applyAlignment="1">
      <alignment/>
    </xf>
    <xf numFmtId="0" fontId="0" fillId="35" borderId="16" xfId="0" applyFill="1" applyBorder="1" applyAlignment="1">
      <alignment/>
    </xf>
    <xf numFmtId="0" fontId="0" fillId="35" borderId="40" xfId="0" applyFill="1" applyBorder="1" applyAlignment="1">
      <alignment/>
    </xf>
    <xf numFmtId="0" fontId="95" fillId="42" borderId="20" xfId="63" applyFont="1" applyFill="1" applyBorder="1" applyAlignment="1" quotePrefix="1">
      <alignment/>
    </xf>
    <xf numFmtId="2" fontId="89" fillId="34" borderId="23" xfId="0" applyNumberFormat="1" applyFont="1" applyFill="1" applyBorder="1" applyAlignment="1">
      <alignment/>
    </xf>
    <xf numFmtId="2" fontId="89" fillId="34" borderId="45" xfId="0" applyNumberFormat="1" applyFont="1" applyFill="1" applyBorder="1" applyAlignment="1">
      <alignment/>
    </xf>
    <xf numFmtId="0" fontId="14" fillId="0" borderId="0" xfId="0" applyFont="1" applyAlignment="1">
      <alignment/>
    </xf>
    <xf numFmtId="0" fontId="33" fillId="0" borderId="0" xfId="55" applyFont="1" applyBorder="1" applyAlignment="1" applyProtection="1">
      <alignment/>
      <protection/>
    </xf>
    <xf numFmtId="0" fontId="34" fillId="0" borderId="0" xfId="55" applyFont="1" applyAlignment="1" applyProtection="1">
      <alignment/>
      <protection/>
    </xf>
    <xf numFmtId="0" fontId="4" fillId="0" borderId="0" xfId="0" applyFont="1" applyAlignment="1">
      <alignment horizontal="right"/>
    </xf>
    <xf numFmtId="0" fontId="91" fillId="42" borderId="20" xfId="63" applyFont="1" applyFill="1" applyBorder="1" applyAlignment="1" quotePrefix="1">
      <alignment/>
    </xf>
    <xf numFmtId="0" fontId="35" fillId="35" borderId="24" xfId="0" applyFont="1" applyFill="1" applyBorder="1" applyAlignment="1">
      <alignment/>
    </xf>
    <xf numFmtId="178" fontId="35" fillId="35" borderId="25" xfId="0" applyNumberFormat="1" applyFont="1" applyFill="1" applyBorder="1" applyAlignment="1">
      <alignment/>
    </xf>
    <xf numFmtId="0" fontId="37" fillId="35" borderId="27" xfId="0" applyFont="1" applyFill="1" applyBorder="1" applyAlignment="1">
      <alignment vertical="center"/>
    </xf>
    <xf numFmtId="2" fontId="0" fillId="0" borderId="20" xfId="0" applyNumberFormat="1" applyFont="1" applyBorder="1" applyAlignment="1">
      <alignment horizontal="center"/>
    </xf>
    <xf numFmtId="0" fontId="98" fillId="0" borderId="0" xfId="0" applyFont="1" applyAlignment="1">
      <alignment/>
    </xf>
    <xf numFmtId="0" fontId="96" fillId="0" borderId="0" xfId="0" applyFont="1" applyBorder="1" applyAlignment="1">
      <alignment/>
    </xf>
    <xf numFmtId="2" fontId="96" fillId="0" borderId="0" xfId="0" applyNumberFormat="1" applyFont="1" applyBorder="1" applyAlignment="1">
      <alignment/>
    </xf>
    <xf numFmtId="2" fontId="96" fillId="0" borderId="7" xfId="0" applyNumberFormat="1" applyFont="1" applyBorder="1" applyAlignment="1">
      <alignment vertical="center"/>
    </xf>
    <xf numFmtId="0" fontId="5" fillId="0" borderId="0" xfId="0" applyFont="1" applyAlignment="1">
      <alignment horizontal="center"/>
    </xf>
    <xf numFmtId="0" fontId="0" fillId="0" borderId="30" xfId="63" applyFont="1" applyBorder="1" applyAlignment="1">
      <alignment/>
    </xf>
    <xf numFmtId="179" fontId="9" fillId="16" borderId="23" xfId="58" applyNumberFormat="1" applyFont="1" applyFill="1" applyBorder="1">
      <alignment/>
    </xf>
    <xf numFmtId="191" fontId="99" fillId="0" borderId="0" xfId="0" applyNumberFormat="1" applyFont="1" applyAlignment="1">
      <alignment horizontal="right"/>
    </xf>
    <xf numFmtId="0" fontId="0" fillId="0" borderId="32" xfId="63" applyFont="1" applyBorder="1" applyAlignment="1">
      <alignment/>
    </xf>
    <xf numFmtId="0" fontId="0" fillId="0" borderId="0" xfId="63" applyFont="1" applyBorder="1" applyAlignment="1">
      <alignment horizontal="center"/>
    </xf>
    <xf numFmtId="0" fontId="0" fillId="0" borderId="0" xfId="63" applyFont="1" applyBorder="1" applyAlignment="1" quotePrefix="1">
      <alignment horizontal="center"/>
    </xf>
    <xf numFmtId="10" fontId="97" fillId="16" borderId="20" xfId="62" applyNumberFormat="1" applyFont="1" applyFill="1" applyBorder="1" applyAlignment="1">
      <alignment horizontal="center"/>
    </xf>
    <xf numFmtId="10" fontId="0" fillId="0" borderId="0" xfId="63" applyNumberFormat="1" applyFont="1" applyBorder="1" applyAlignment="1">
      <alignment/>
    </xf>
    <xf numFmtId="179" fontId="11" fillId="0" borderId="42" xfId="58" applyNumberFormat="1" applyFont="1" applyFill="1" applyBorder="1">
      <alignment/>
    </xf>
    <xf numFmtId="0" fontId="0" fillId="0" borderId="34" xfId="63" applyFont="1" applyBorder="1" applyAlignment="1">
      <alignment/>
    </xf>
    <xf numFmtId="179" fontId="11" fillId="0" borderId="46" xfId="58" applyNumberFormat="1" applyFont="1" applyFill="1" applyBorder="1">
      <alignment/>
    </xf>
    <xf numFmtId="0" fontId="98" fillId="0" borderId="0" xfId="0" applyFont="1" applyBorder="1" applyAlignment="1">
      <alignment/>
    </xf>
    <xf numFmtId="2" fontId="96" fillId="0" borderId="0" xfId="0" applyNumberFormat="1" applyFont="1" applyBorder="1" applyAlignment="1">
      <alignment vertical="center"/>
    </xf>
    <xf numFmtId="0" fontId="5" fillId="0" borderId="0" xfId="0" applyFont="1" applyBorder="1" applyAlignment="1">
      <alignment horizontal="center"/>
    </xf>
    <xf numFmtId="179" fontId="9" fillId="16" borderId="0" xfId="58" applyNumberFormat="1" applyFont="1" applyFill="1" applyBorder="1">
      <alignment/>
    </xf>
    <xf numFmtId="191" fontId="99" fillId="0" borderId="0" xfId="0" applyNumberFormat="1" applyFont="1" applyBorder="1" applyAlignment="1">
      <alignment/>
    </xf>
    <xf numFmtId="191" fontId="99" fillId="0" borderId="0" xfId="0" applyNumberFormat="1" applyFont="1" applyBorder="1" applyAlignment="1">
      <alignment horizontal="right"/>
    </xf>
    <xf numFmtId="10" fontId="97" fillId="16" borderId="0" xfId="62" applyNumberFormat="1" applyFont="1" applyFill="1" applyBorder="1" applyAlignment="1">
      <alignment horizontal="center"/>
    </xf>
    <xf numFmtId="179" fontId="11" fillId="0" borderId="0" xfId="58" applyNumberFormat="1" applyFont="1" applyFill="1" applyBorder="1">
      <alignment/>
    </xf>
    <xf numFmtId="1" fontId="0" fillId="0" borderId="20" xfId="63" applyNumberFormat="1" applyFont="1" applyBorder="1" applyAlignment="1">
      <alignment horizontal="center"/>
    </xf>
    <xf numFmtId="0" fontId="100" fillId="41" borderId="0" xfId="55" applyFont="1" applyFill="1" applyBorder="1" applyAlignment="1" applyProtection="1" quotePrefix="1">
      <alignment/>
      <protection/>
    </xf>
    <xf numFmtId="178" fontId="97" fillId="16" borderId="20" xfId="63" applyNumberFormat="1" applyFont="1" applyFill="1" applyBorder="1" applyAlignment="1" quotePrefix="1">
      <alignment horizontal="left"/>
    </xf>
    <xf numFmtId="0" fontId="95" fillId="0" borderId="0" xfId="0" applyFont="1" applyAlignment="1" quotePrefix="1">
      <alignment/>
    </xf>
    <xf numFmtId="0" fontId="5" fillId="0" borderId="0" xfId="0" applyFont="1" applyAlignment="1">
      <alignment horizontal="left"/>
    </xf>
    <xf numFmtId="0" fontId="0" fillId="0" borderId="30" xfId="63" applyFont="1" applyBorder="1" applyAlignment="1">
      <alignment horizontal="center"/>
    </xf>
    <xf numFmtId="0" fontId="0" fillId="0" borderId="30" xfId="63" applyFont="1" applyBorder="1" applyAlignment="1" quotePrefix="1">
      <alignment/>
    </xf>
    <xf numFmtId="0" fontId="0" fillId="41" borderId="47" xfId="63" applyFont="1" applyFill="1" applyBorder="1" applyAlignment="1">
      <alignment/>
    </xf>
    <xf numFmtId="0" fontId="0" fillId="0" borderId="0" xfId="0" applyFill="1" applyAlignment="1" quotePrefix="1">
      <alignment/>
    </xf>
    <xf numFmtId="0" fontId="0" fillId="0" borderId="0" xfId="0" applyFill="1" applyAlignment="1">
      <alignment horizontal="center"/>
    </xf>
    <xf numFmtId="0" fontId="0" fillId="0" borderId="0" xfId="0" applyFont="1" applyFill="1" applyBorder="1" applyAlignment="1">
      <alignment horizontal="center"/>
    </xf>
    <xf numFmtId="4" fontId="97" fillId="0" borderId="0" xfId="63" applyNumberFormat="1" applyFont="1" applyBorder="1" applyAlignment="1">
      <alignment/>
    </xf>
    <xf numFmtId="2" fontId="3" fillId="38" borderId="23" xfId="0" applyNumberFormat="1" applyFont="1" applyFill="1" applyBorder="1" applyAlignment="1">
      <alignment/>
    </xf>
    <xf numFmtId="4" fontId="3" fillId="0" borderId="23" xfId="0" applyNumberFormat="1" applyFont="1" applyFill="1" applyBorder="1" applyAlignment="1">
      <alignment horizontal="right"/>
    </xf>
    <xf numFmtId="10" fontId="15" fillId="0" borderId="25" xfId="62" applyNumberFormat="1" applyFont="1" applyBorder="1" applyAlignment="1">
      <alignment/>
    </xf>
    <xf numFmtId="4" fontId="0" fillId="0" borderId="27" xfId="0" applyNumberFormat="1" applyFont="1" applyBorder="1" applyAlignment="1" quotePrefix="1">
      <alignment/>
    </xf>
    <xf numFmtId="4" fontId="0" fillId="0" borderId="0" xfId="0" applyNumberFormat="1" applyFont="1" applyBorder="1" applyAlignment="1" quotePrefix="1">
      <alignment/>
    </xf>
    <xf numFmtId="178" fontId="97" fillId="34" borderId="18" xfId="63" applyNumberFormat="1" applyFont="1" applyFill="1" applyBorder="1" applyAlignment="1" quotePrefix="1">
      <alignment horizontal="left"/>
    </xf>
    <xf numFmtId="0" fontId="0" fillId="0" borderId="0" xfId="63" applyFill="1" applyBorder="1" applyAlignment="1" quotePrefix="1">
      <alignment/>
    </xf>
    <xf numFmtId="10" fontId="15" fillId="38" borderId="25" xfId="62" applyNumberFormat="1" applyFont="1" applyFill="1" applyBorder="1" applyAlignment="1">
      <alignment/>
    </xf>
    <xf numFmtId="4" fontId="0" fillId="41" borderId="0" xfId="0" applyNumberFormat="1" applyFont="1" applyFill="1" applyBorder="1" applyAlignment="1" quotePrefix="1">
      <alignment/>
    </xf>
    <xf numFmtId="10" fontId="15" fillId="0" borderId="24" xfId="62" applyNumberFormat="1" applyFont="1" applyBorder="1" applyAlignment="1">
      <alignment/>
    </xf>
    <xf numFmtId="4" fontId="0" fillId="0" borderId="30" xfId="0" applyNumberFormat="1" applyBorder="1" applyAlignment="1">
      <alignment/>
    </xf>
    <xf numFmtId="10" fontId="15" fillId="0" borderId="30" xfId="62" applyNumberFormat="1" applyFont="1" applyBorder="1" applyAlignment="1">
      <alignment/>
    </xf>
    <xf numFmtId="0" fontId="0" fillId="0" borderId="30" xfId="0" applyBorder="1" applyAlignment="1">
      <alignment/>
    </xf>
    <xf numFmtId="4" fontId="0" fillId="0" borderId="35" xfId="0" applyNumberFormat="1" applyBorder="1" applyAlignment="1">
      <alignment/>
    </xf>
    <xf numFmtId="10" fontId="15" fillId="0" borderId="35" xfId="62" applyNumberFormat="1" applyFont="1" applyBorder="1" applyAlignment="1">
      <alignment/>
    </xf>
    <xf numFmtId="2" fontId="97" fillId="38" borderId="23" xfId="0" applyNumberFormat="1" applyFont="1" applyFill="1" applyBorder="1" applyAlignment="1">
      <alignment/>
    </xf>
    <xf numFmtId="0" fontId="40" fillId="0" borderId="0" xfId="55" applyFont="1" applyAlignment="1" applyProtection="1">
      <alignment vertical="center"/>
      <protection/>
    </xf>
    <xf numFmtId="0" fontId="0" fillId="0" borderId="14" xfId="0" applyFont="1" applyBorder="1" applyAlignment="1" quotePrefix="1">
      <alignment horizontal="left"/>
    </xf>
    <xf numFmtId="0" fontId="87" fillId="0" borderId="0" xfId="0" applyFont="1" applyAlignment="1">
      <alignment/>
    </xf>
    <xf numFmtId="2" fontId="3" fillId="0" borderId="0" xfId="0" applyNumberFormat="1" applyFont="1" applyAlignment="1">
      <alignment/>
    </xf>
    <xf numFmtId="0" fontId="0" fillId="0" borderId="29" xfId="0" applyFont="1" applyBorder="1" applyAlignment="1">
      <alignment/>
    </xf>
    <xf numFmtId="0" fontId="91" fillId="0" borderId="29" xfId="0" applyFont="1" applyBorder="1" applyAlignment="1">
      <alignment/>
    </xf>
    <xf numFmtId="0" fontId="91" fillId="0" borderId="30" xfId="0" applyFont="1" applyBorder="1" applyAlignment="1">
      <alignment/>
    </xf>
    <xf numFmtId="0" fontId="91" fillId="0" borderId="30" xfId="0" applyFont="1" applyFill="1" applyBorder="1" applyAlignment="1">
      <alignment/>
    </xf>
    <xf numFmtId="0" fontId="91" fillId="0" borderId="31" xfId="0" applyFont="1" applyFill="1" applyBorder="1" applyAlignment="1">
      <alignment/>
    </xf>
    <xf numFmtId="0" fontId="91" fillId="0" borderId="32" xfId="0" applyFont="1" applyBorder="1" applyAlignment="1">
      <alignment/>
    </xf>
    <xf numFmtId="0" fontId="91" fillId="0" borderId="0" xfId="0" applyFont="1" applyBorder="1" applyAlignment="1">
      <alignment/>
    </xf>
    <xf numFmtId="0" fontId="91" fillId="0" borderId="0" xfId="0" applyFont="1" applyFill="1" applyBorder="1" applyAlignment="1">
      <alignment/>
    </xf>
    <xf numFmtId="0" fontId="91" fillId="0" borderId="33" xfId="0" applyFont="1" applyFill="1" applyBorder="1" applyAlignment="1">
      <alignment/>
    </xf>
    <xf numFmtId="0" fontId="91" fillId="0" borderId="34" xfId="0" applyFont="1" applyBorder="1" applyAlignment="1">
      <alignment/>
    </xf>
    <xf numFmtId="0" fontId="91" fillId="0" borderId="35" xfId="0" applyFont="1" applyBorder="1" applyAlignment="1">
      <alignment/>
    </xf>
    <xf numFmtId="0" fontId="91" fillId="0" borderId="35" xfId="0" applyFont="1" applyFill="1" applyBorder="1" applyAlignment="1">
      <alignment/>
    </xf>
    <xf numFmtId="0" fontId="91" fillId="0" borderId="36" xfId="0" applyFont="1" applyFill="1" applyBorder="1" applyAlignment="1">
      <alignment/>
    </xf>
    <xf numFmtId="0" fontId="0" fillId="39" borderId="0" xfId="0" applyFont="1" applyFill="1" applyBorder="1" applyAlignment="1" quotePrefix="1">
      <alignment/>
    </xf>
    <xf numFmtId="0" fontId="0" fillId="0" borderId="16" xfId="0" applyFont="1" applyBorder="1" applyAlignment="1" quotePrefix="1">
      <alignment/>
    </xf>
    <xf numFmtId="10" fontId="0" fillId="0" borderId="12" xfId="62" applyNumberFormat="1" applyFont="1" applyBorder="1" applyAlignment="1">
      <alignment/>
    </xf>
    <xf numFmtId="182" fontId="0" fillId="0" borderId="22" xfId="62" applyNumberFormat="1" applyFont="1" applyFill="1" applyBorder="1" applyAlignment="1">
      <alignment/>
    </xf>
    <xf numFmtId="0" fontId="3" fillId="0" borderId="29" xfId="0" applyFont="1" applyBorder="1" applyAlignment="1">
      <alignment/>
    </xf>
    <xf numFmtId="0" fontId="0" fillId="0" borderId="48" xfId="0" applyBorder="1" applyAlignment="1">
      <alignment/>
    </xf>
    <xf numFmtId="0" fontId="0" fillId="0" borderId="31" xfId="0" applyFont="1" applyFill="1" applyBorder="1" applyAlignment="1">
      <alignment/>
    </xf>
    <xf numFmtId="0" fontId="0" fillId="0" borderId="49" xfId="0" applyBorder="1" applyAlignment="1">
      <alignment/>
    </xf>
    <xf numFmtId="0" fontId="0" fillId="0" borderId="32" xfId="0" applyBorder="1" applyAlignment="1">
      <alignment/>
    </xf>
    <xf numFmtId="0" fontId="0" fillId="0" borderId="50" xfId="0" applyFill="1" applyBorder="1" applyAlignment="1">
      <alignment/>
    </xf>
    <xf numFmtId="0" fontId="0" fillId="0" borderId="51" xfId="0" applyFont="1" applyBorder="1" applyAlignment="1">
      <alignment/>
    </xf>
    <xf numFmtId="178" fontId="0" fillId="0" borderId="36" xfId="0" applyNumberFormat="1" applyFill="1" applyBorder="1" applyAlignment="1">
      <alignment/>
    </xf>
    <xf numFmtId="0" fontId="101" fillId="0" borderId="32" xfId="0" applyFont="1" applyBorder="1" applyAlignment="1">
      <alignment/>
    </xf>
    <xf numFmtId="0" fontId="31" fillId="0" borderId="0" xfId="0" applyFont="1" applyFill="1" applyAlignment="1">
      <alignment/>
    </xf>
    <xf numFmtId="2" fontId="0" fillId="0" borderId="0" xfId="0" applyNumberFormat="1" applyFont="1" applyAlignment="1">
      <alignment/>
    </xf>
    <xf numFmtId="2" fontId="0" fillId="0" borderId="0" xfId="0" applyNumberFormat="1" applyFont="1" applyFill="1" applyBorder="1" applyAlignment="1" quotePrefix="1">
      <alignment/>
    </xf>
    <xf numFmtId="0" fontId="36" fillId="0" borderId="0" xfId="0" applyFont="1" applyAlignment="1">
      <alignment horizontal="left"/>
    </xf>
    <xf numFmtId="0" fontId="3" fillId="41" borderId="0" xfId="63" applyFont="1" applyFill="1" applyBorder="1" applyAlignment="1" quotePrefix="1">
      <alignment horizontal="center"/>
    </xf>
    <xf numFmtId="179" fontId="3" fillId="38" borderId="23" xfId="58" applyNumberFormat="1" applyFont="1" applyFill="1" applyBorder="1">
      <alignment/>
    </xf>
    <xf numFmtId="0" fontId="11" fillId="39" borderId="41" xfId="0" applyFont="1" applyFill="1" applyBorder="1" applyAlignment="1" quotePrefix="1">
      <alignment/>
    </xf>
    <xf numFmtId="0" fontId="0" fillId="0" borderId="30" xfId="63" applyFont="1" applyBorder="1" applyAlignment="1" quotePrefix="1">
      <alignment horizontal="center"/>
    </xf>
    <xf numFmtId="0" fontId="102" fillId="0" borderId="0" xfId="0" applyFont="1" applyAlignment="1">
      <alignment/>
    </xf>
    <xf numFmtId="0" fontId="35" fillId="0" borderId="0" xfId="0" applyFont="1" applyAlignment="1">
      <alignment/>
    </xf>
    <xf numFmtId="0" fontId="35" fillId="0" borderId="0" xfId="0" applyFont="1" applyAlignment="1" quotePrefix="1">
      <alignment/>
    </xf>
    <xf numFmtId="191" fontId="0" fillId="0" borderId="0" xfId="0" applyNumberFormat="1" applyBorder="1" applyAlignment="1">
      <alignment/>
    </xf>
    <xf numFmtId="0" fontId="3" fillId="0" borderId="0" xfId="0" applyFont="1" applyAlignment="1" quotePrefix="1">
      <alignment/>
    </xf>
    <xf numFmtId="0" fontId="3" fillId="0" borderId="32" xfId="0" applyFont="1" applyBorder="1" applyAlignment="1" quotePrefix="1">
      <alignment/>
    </xf>
    <xf numFmtId="0" fontId="3" fillId="0" borderId="34" xfId="0" applyFont="1" applyBorder="1" applyAlignment="1">
      <alignment/>
    </xf>
    <xf numFmtId="2" fontId="0" fillId="0" borderId="21" xfId="0" applyNumberFormat="1" applyBorder="1" applyAlignment="1">
      <alignment/>
    </xf>
    <xf numFmtId="2" fontId="0" fillId="0" borderId="17" xfId="0" applyNumberFormat="1" applyBorder="1" applyAlignment="1">
      <alignment/>
    </xf>
    <xf numFmtId="0" fontId="0" fillId="0" borderId="24" xfId="0" applyFont="1" applyBorder="1" applyAlignment="1" quotePrefix="1">
      <alignment/>
    </xf>
    <xf numFmtId="0" fontId="0" fillId="0" borderId="25" xfId="0" applyBorder="1" applyAlignment="1">
      <alignment/>
    </xf>
    <xf numFmtId="2" fontId="0" fillId="0" borderId="17" xfId="0" applyNumberFormat="1" applyFont="1" applyBorder="1" applyAlignment="1">
      <alignment horizontal="center"/>
    </xf>
    <xf numFmtId="2" fontId="3" fillId="38" borderId="46" xfId="0" applyNumberFormat="1" applyFont="1" applyFill="1" applyBorder="1" applyAlignment="1">
      <alignment/>
    </xf>
    <xf numFmtId="4" fontId="0" fillId="0" borderId="34" xfId="0" applyNumberFormat="1" applyFont="1" applyBorder="1" applyAlignment="1" quotePrefix="1">
      <alignment/>
    </xf>
    <xf numFmtId="10" fontId="15" fillId="0" borderId="36" xfId="62" applyNumberFormat="1" applyFont="1" applyBorder="1" applyAlignment="1">
      <alignment/>
    </xf>
    <xf numFmtId="0" fontId="0" fillId="0" borderId="27" xfId="0" applyFont="1" applyBorder="1" applyAlignment="1" quotePrefix="1">
      <alignment/>
    </xf>
    <xf numFmtId="4" fontId="3" fillId="38" borderId="27" xfId="0" applyNumberFormat="1" applyFont="1" applyFill="1" applyBorder="1" applyAlignment="1" quotePrefix="1">
      <alignment/>
    </xf>
    <xf numFmtId="0" fontId="3" fillId="0" borderId="23" xfId="0" applyFont="1" applyBorder="1" applyAlignment="1" quotePrefix="1">
      <alignment/>
    </xf>
    <xf numFmtId="0" fontId="3" fillId="0" borderId="0" xfId="63" applyFont="1" applyFill="1" applyBorder="1" applyAlignment="1" quotePrefix="1">
      <alignment/>
    </xf>
    <xf numFmtId="191" fontId="0" fillId="0" borderId="38" xfId="0" applyNumberFormat="1" applyFont="1" applyBorder="1" applyAlignment="1">
      <alignment horizontal="center"/>
    </xf>
    <xf numFmtId="191" fontId="0" fillId="0" borderId="46" xfId="0" applyNumberFormat="1" applyFont="1" applyBorder="1" applyAlignment="1">
      <alignment horizontal="center"/>
    </xf>
    <xf numFmtId="191" fontId="3" fillId="0" borderId="23" xfId="0" applyNumberFormat="1" applyFont="1" applyBorder="1" applyAlignment="1">
      <alignment horizontal="center"/>
    </xf>
    <xf numFmtId="0" fontId="36" fillId="0" borderId="26" xfId="0" applyFont="1" applyBorder="1" applyAlignment="1">
      <alignment horizontal="center"/>
    </xf>
    <xf numFmtId="0" fontId="36" fillId="0" borderId="21" xfId="0" applyFont="1" applyBorder="1" applyAlignment="1">
      <alignment horizontal="center"/>
    </xf>
    <xf numFmtId="0" fontId="36" fillId="0" borderId="13" xfId="0" applyFont="1" applyBorder="1" applyAlignment="1">
      <alignment horizontal="center"/>
    </xf>
    <xf numFmtId="0" fontId="10" fillId="0" borderId="0" xfId="0" applyFont="1" applyAlignment="1">
      <alignment horizontal="left" wrapText="1"/>
    </xf>
    <xf numFmtId="0" fontId="12"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ett, 10" xfId="47"/>
    <cellStyle name="Fett, unterstrichen, 12"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uster grau m. Pünktchen" xfId="58"/>
    <cellStyle name="Neutral" xfId="59"/>
    <cellStyle name="Note" xfId="60"/>
    <cellStyle name="Output" xfId="61"/>
    <cellStyle name="Percent" xfId="62"/>
    <cellStyle name="Standard, 10" xfId="63"/>
    <cellStyle name="Title" xfId="64"/>
    <cellStyle name="Total" xfId="65"/>
    <cellStyle name="Warning Text" xfId="66"/>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187</xdr:row>
      <xdr:rowOff>104775</xdr:rowOff>
    </xdr:from>
    <xdr:to>
      <xdr:col>6</xdr:col>
      <xdr:colOff>466725</xdr:colOff>
      <xdr:row>192</xdr:row>
      <xdr:rowOff>95250</xdr:rowOff>
    </xdr:to>
    <xdr:sp>
      <xdr:nvSpPr>
        <xdr:cNvPr id="1" name="Textfeld 8"/>
        <xdr:cNvSpPr txBox="1">
          <a:spLocks noChangeArrowheads="1"/>
        </xdr:cNvSpPr>
      </xdr:nvSpPr>
      <xdr:spPr>
        <a:xfrm>
          <a:off x="238125" y="32146875"/>
          <a:ext cx="5276850"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jeweils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aktuelle Reglement kann im RocheNet unter "Pensionskasse / Zusatzvorsorge" heruntergeladen werden. Die im konkreten Einzelfall zutreffenden Prozentsätze können</a:t>
          </a:r>
          <a:r>
            <a:rPr lang="en-US" cap="none" sz="1100" b="0" i="0" u="none" baseline="0">
              <a:solidFill>
                <a:srgbClr val="000000"/>
              </a:solidFill>
              <a:latin typeface="Calibri"/>
              <a:ea typeface="Calibri"/>
              <a:cs typeface="Calibri"/>
            </a:rPr>
            <a:t> auch dem </a:t>
          </a:r>
          <a:r>
            <a:rPr lang="en-US" cap="none" sz="1100" b="0" i="0" u="none" baseline="0">
              <a:solidFill>
                <a:srgbClr val="000000"/>
              </a:solidFill>
              <a:latin typeface="Calibri"/>
              <a:ea typeface="Calibri"/>
              <a:cs typeface="Calibri"/>
            </a:rPr>
            <a:t>Versicherungsausweis entnommen</a:t>
          </a:r>
          <a:r>
            <a:rPr lang="en-US" cap="none" sz="1100" b="0" i="0" u="none" baseline="0">
              <a:solidFill>
                <a:srgbClr val="000000"/>
              </a:solidFill>
              <a:latin typeface="Calibri"/>
              <a:ea typeface="Calibri"/>
              <a:cs typeface="Calibri"/>
            </a:rPr>
            <a:t> werden. Dieser wird</a:t>
          </a:r>
          <a:r>
            <a:rPr lang="en-US" cap="none" sz="1100" b="0" i="0" u="none" baseline="0">
              <a:solidFill>
                <a:srgbClr val="000000"/>
              </a:solidFill>
              <a:latin typeface="Calibri"/>
              <a:ea typeface="Calibri"/>
              <a:cs typeface="Calibri"/>
            </a:rPr>
            <a:t> per Post zugestellt und kann zusätzlich</a:t>
          </a:r>
          <a:r>
            <a:rPr lang="en-US" cap="none" sz="1100" b="0" i="0" u="none" baseline="0">
              <a:solidFill>
                <a:srgbClr val="000000"/>
              </a:solidFill>
              <a:latin typeface="Calibri"/>
              <a:ea typeface="Calibri"/>
              <a:cs typeface="Calibri"/>
            </a:rPr>
            <a:t> auch</a:t>
          </a:r>
          <a:r>
            <a:rPr lang="en-US" cap="none" sz="1100" b="0" i="0" u="none" baseline="0">
              <a:solidFill>
                <a:srgbClr val="000000"/>
              </a:solidFill>
              <a:latin typeface="Calibri"/>
              <a:ea typeface="Calibri"/>
              <a:cs typeface="Calibri"/>
            </a:rPr>
            <a:t> im SimplyOne unter dem Stichwort "Pensionskasse"   abgerufen werden.
Im Intenet sind</a:t>
          </a:r>
          <a:r>
            <a:rPr lang="en-US" cap="none" sz="1100" b="0" i="0" u="none" baseline="0">
              <a:solidFill>
                <a:srgbClr val="000000"/>
              </a:solidFill>
              <a:latin typeface="Calibri"/>
              <a:ea typeface="Calibri"/>
              <a:cs typeface="Calibri"/>
            </a:rPr>
            <a:t> Vorsorgepläne verügbar.
</a:t>
          </a:r>
          <a:r>
            <a:rPr lang="en-US" cap="none" sz="1100" b="0" i="0" u="none" baseline="0">
              <a:solidFill>
                <a:srgbClr val="000000"/>
              </a:solidFill>
              <a:latin typeface="Calibri"/>
              <a:ea typeface="Calibri"/>
              <a:cs typeface="Calibri"/>
            </a:rPr>
            <a:t>
</a:t>
          </a:r>
        </a:p>
      </xdr:txBody>
    </xdr:sp>
    <xdr:clientData/>
  </xdr:twoCellAnchor>
  <xdr:twoCellAnchor editAs="oneCell">
    <xdr:from>
      <xdr:col>7</xdr:col>
      <xdr:colOff>76200</xdr:colOff>
      <xdr:row>250</xdr:row>
      <xdr:rowOff>114300</xdr:rowOff>
    </xdr:from>
    <xdr:to>
      <xdr:col>11</xdr:col>
      <xdr:colOff>28575</xdr:colOff>
      <xdr:row>253</xdr:row>
      <xdr:rowOff>114300</xdr:rowOff>
    </xdr:to>
    <xdr:pic>
      <xdr:nvPicPr>
        <xdr:cNvPr id="2" name="Grafik 2"/>
        <xdr:cNvPicPr preferRelativeResize="1">
          <a:picLocks noChangeAspect="1"/>
        </xdr:cNvPicPr>
      </xdr:nvPicPr>
      <xdr:blipFill>
        <a:blip r:embed="rId1"/>
        <a:stretch>
          <a:fillRect/>
        </a:stretch>
      </xdr:blipFill>
      <xdr:spPr>
        <a:xfrm>
          <a:off x="5886450" y="42681525"/>
          <a:ext cx="4152900" cy="504825"/>
        </a:xfrm>
        <a:prstGeom prst="rect">
          <a:avLst/>
        </a:prstGeom>
        <a:noFill/>
        <a:ln w="9525" cmpd="sng">
          <a:noFill/>
        </a:ln>
      </xdr:spPr>
    </xdr:pic>
    <xdr:clientData/>
  </xdr:twoCellAnchor>
  <xdr:twoCellAnchor editAs="oneCell">
    <xdr:from>
      <xdr:col>0</xdr:col>
      <xdr:colOff>0</xdr:colOff>
      <xdr:row>111</xdr:row>
      <xdr:rowOff>0</xdr:rowOff>
    </xdr:from>
    <xdr:to>
      <xdr:col>6</xdr:col>
      <xdr:colOff>666750</xdr:colOff>
      <xdr:row>120</xdr:row>
      <xdr:rowOff>57150</xdr:rowOff>
    </xdr:to>
    <xdr:pic>
      <xdr:nvPicPr>
        <xdr:cNvPr id="3" name="Grafik 1"/>
        <xdr:cNvPicPr preferRelativeResize="1">
          <a:picLocks noChangeAspect="1"/>
        </xdr:cNvPicPr>
      </xdr:nvPicPr>
      <xdr:blipFill>
        <a:blip r:embed="rId2"/>
        <a:stretch>
          <a:fillRect/>
        </a:stretch>
      </xdr:blipFill>
      <xdr:spPr>
        <a:xfrm>
          <a:off x="0" y="18411825"/>
          <a:ext cx="5715000" cy="1857375"/>
        </a:xfrm>
        <a:prstGeom prst="rect">
          <a:avLst/>
        </a:prstGeom>
        <a:noFill/>
        <a:ln w="9525" cmpd="sng">
          <a:noFill/>
        </a:ln>
      </xdr:spPr>
    </xdr:pic>
    <xdr:clientData/>
  </xdr:twoCellAnchor>
  <xdr:twoCellAnchor>
    <xdr:from>
      <xdr:col>0</xdr:col>
      <xdr:colOff>0</xdr:colOff>
      <xdr:row>151</xdr:row>
      <xdr:rowOff>76200</xdr:rowOff>
    </xdr:from>
    <xdr:to>
      <xdr:col>6</xdr:col>
      <xdr:colOff>171450</xdr:colOff>
      <xdr:row>167</xdr:row>
      <xdr:rowOff>76200</xdr:rowOff>
    </xdr:to>
    <xdr:sp>
      <xdr:nvSpPr>
        <xdr:cNvPr id="4" name="Textfeld 9"/>
        <xdr:cNvSpPr txBox="1">
          <a:spLocks noChangeArrowheads="1"/>
        </xdr:cNvSpPr>
      </xdr:nvSpPr>
      <xdr:spPr>
        <a:xfrm>
          <a:off x="0" y="25888950"/>
          <a:ext cx="5219700" cy="2743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1" i="0" u="sng" baseline="0">
              <a:solidFill>
                <a:srgbClr val="000000"/>
              </a:solidFill>
              <a:latin typeface="Calibri"/>
              <a:ea typeface="Calibri"/>
              <a:cs typeface="Calibri"/>
            </a:rPr>
            <a:t>Änderungen bei der Mitarbeitergewinnbeteiligung-Roche im</a:t>
          </a:r>
          <a:r>
            <a:rPr lang="en-US" cap="none" sz="900" b="1" i="0" u="sng" baseline="0">
              <a:solidFill>
                <a:srgbClr val="000000"/>
              </a:solidFill>
              <a:latin typeface="Calibri"/>
              <a:ea typeface="Calibri"/>
              <a:cs typeface="Calibri"/>
            </a:rPr>
            <a:t> Jahr</a:t>
          </a:r>
          <a:r>
            <a:rPr lang="en-US" cap="none" sz="900" b="1" i="0" u="sng" baseline="0">
              <a:solidFill>
                <a:srgbClr val="000000"/>
              </a:solidFill>
              <a:latin typeface="Calibri"/>
              <a:ea typeface="Calibri"/>
              <a:cs typeface="Calibri"/>
            </a:rPr>
            <a:t> 2018 und 2019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2500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Im Jahr 2018 sind somit</a:t>
          </a:r>
          <a:r>
            <a:rPr lang="en-US" cap="none" sz="900" b="1" i="0" u="none" baseline="0">
              <a:solidFill>
                <a:srgbClr val="000000"/>
              </a:solidFill>
              <a:latin typeface="Calibri"/>
              <a:ea typeface="Calibri"/>
              <a:cs typeface="Calibri"/>
            </a:rPr>
            <a:t> 2 Gutschriften zu versteuern!</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2018</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Es </a:t>
          </a:r>
          <a:r>
            <a:rPr lang="en-US" cap="none" sz="900" b="0" i="0" u="none" baseline="0">
              <a:solidFill>
                <a:srgbClr val="000000"/>
              </a:solidFill>
              <a:latin typeface="Calibri"/>
              <a:ea typeface="Calibri"/>
              <a:cs typeface="Calibri"/>
            </a:rPr>
            <a:t>gab es 2 Gutschriften in die MGB  (wie bisher für 2017 in 2018 u. zusätzlich letztmalig für 2018 in  2018). 
           a) lt. Dokument: "</a:t>
          </a:r>
          <a:r>
            <a:rPr lang="en-US" cap="none" sz="900" b="0" i="0" u="none" baseline="0">
              <a:solidFill>
                <a:srgbClr val="000000"/>
              </a:solidFill>
              <a:latin typeface="Calibri"/>
              <a:ea typeface="Calibri"/>
              <a:cs typeface="Calibri"/>
            </a:rPr>
            <a:t>ZUWENDUNG FÜR DAS GESCHÄFTSJAHR 2017"          (maximal CHF 7.010,00)</a:t>
          </a:r>
          <a:r>
            <a:rPr lang="en-US" cap="none" sz="900" b="0" i="0" u="none" baseline="0">
              <a:solidFill>
                <a:srgbClr val="000000"/>
              </a:solidFill>
              <a:latin typeface="Calibri"/>
              <a:ea typeface="Calibri"/>
              <a:cs typeface="Calibri"/>
            </a:rPr>
            <a:t>     
           b) lt. Dokument "</a:t>
          </a:r>
          <a:r>
            <a:rPr lang="en-US" cap="none" sz="900" b="0" i="0" u="none" baseline="0">
              <a:solidFill>
                <a:srgbClr val="000000"/>
              </a:solidFill>
              <a:latin typeface="Calibri"/>
              <a:ea typeface="Calibri"/>
              <a:cs typeface="Calibri"/>
            </a:rPr>
            <a:t>SALDIERUNGSBELEG INKL. ZUWENDUNG FÜR 2018"</a:t>
          </a:r>
          <a:r>
            <a:rPr lang="en-US" cap="none" sz="900" b="0" i="0" u="none" baseline="0">
              <a:solidFill>
                <a:srgbClr val="000000"/>
              </a:solidFill>
              <a:latin typeface="Calibri"/>
              <a:ea typeface="Calibri"/>
              <a:cs typeface="Calibri"/>
            </a:rPr>
            <a:t>  (maximal CHF</a:t>
          </a:r>
          <a:r>
            <a:rPr lang="en-US" cap="none" sz="900" b="0" i="0" u="none" baseline="0">
              <a:solidFill>
                <a:srgbClr val="000000"/>
              </a:solidFill>
              <a:latin typeface="Calibri"/>
              <a:ea typeface="Calibri"/>
              <a:cs typeface="Calibri"/>
            </a:rPr>
            <a:t> 7.001,30)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2019</a:t>
          </a:r>
          <a:r>
            <a:rPr lang="en-US" cap="none" sz="900" b="0" i="0" u="none" baseline="0">
              <a:solidFill>
                <a:srgbClr val="000000"/>
              </a:solidFill>
              <a:latin typeface="Calibri"/>
              <a:ea typeface="Calibri"/>
              <a:cs typeface="Calibri"/>
            </a:rPr>
            <a:t>: Es gibt kein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MGB mehr. Dafür monatliche zusätzliche Zahlung eines festen Arbeitgeberbetrages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in die 
           Zusatzvorsorge (separater Plan: Zusatzvorsorge Plus, ohne Beteiligung des Arbeitnehmers)
</a:t>
          </a:r>
        </a:p>
      </xdr:txBody>
    </xdr:sp>
    <xdr:clientData/>
  </xdr:twoCellAnchor>
  <xdr:twoCellAnchor editAs="oneCell">
    <xdr:from>
      <xdr:col>7</xdr:col>
      <xdr:colOff>114300</xdr:colOff>
      <xdr:row>254</xdr:row>
      <xdr:rowOff>57150</xdr:rowOff>
    </xdr:from>
    <xdr:to>
      <xdr:col>11</xdr:col>
      <xdr:colOff>142875</xdr:colOff>
      <xdr:row>277</xdr:row>
      <xdr:rowOff>66675</xdr:rowOff>
    </xdr:to>
    <xdr:pic>
      <xdr:nvPicPr>
        <xdr:cNvPr id="5" name="Grafik 2"/>
        <xdr:cNvPicPr preferRelativeResize="1">
          <a:picLocks noChangeAspect="1"/>
        </xdr:cNvPicPr>
      </xdr:nvPicPr>
      <xdr:blipFill>
        <a:blip r:embed="rId3"/>
        <a:stretch>
          <a:fillRect/>
        </a:stretch>
      </xdr:blipFill>
      <xdr:spPr>
        <a:xfrm>
          <a:off x="5924550" y="43291125"/>
          <a:ext cx="4229100" cy="3886200"/>
        </a:xfrm>
        <a:prstGeom prst="rect">
          <a:avLst/>
        </a:prstGeom>
        <a:noFill/>
        <a:ln w="9525" cmpd="sng">
          <a:noFill/>
        </a:ln>
      </xdr:spPr>
    </xdr:pic>
    <xdr:clientData/>
  </xdr:twoCellAnchor>
  <xdr:twoCellAnchor editAs="oneCell">
    <xdr:from>
      <xdr:col>0</xdr:col>
      <xdr:colOff>0</xdr:colOff>
      <xdr:row>352</xdr:row>
      <xdr:rowOff>161925</xdr:rowOff>
    </xdr:from>
    <xdr:to>
      <xdr:col>6</xdr:col>
      <xdr:colOff>552450</xdr:colOff>
      <xdr:row>409</xdr:row>
      <xdr:rowOff>95250</xdr:rowOff>
    </xdr:to>
    <xdr:pic>
      <xdr:nvPicPr>
        <xdr:cNvPr id="6" name="Grafik 3"/>
        <xdr:cNvPicPr preferRelativeResize="1">
          <a:picLocks noChangeAspect="1"/>
        </xdr:cNvPicPr>
      </xdr:nvPicPr>
      <xdr:blipFill>
        <a:blip r:embed="rId4"/>
        <a:stretch>
          <a:fillRect/>
        </a:stretch>
      </xdr:blipFill>
      <xdr:spPr>
        <a:xfrm>
          <a:off x="0" y="60283725"/>
          <a:ext cx="5600700" cy="9201150"/>
        </a:xfrm>
        <a:prstGeom prst="rect">
          <a:avLst/>
        </a:prstGeom>
        <a:noFill/>
        <a:ln w="9525" cmpd="sng">
          <a:noFill/>
        </a:ln>
      </xdr:spPr>
    </xdr:pic>
    <xdr:clientData/>
  </xdr:twoCellAnchor>
  <xdr:twoCellAnchor editAs="oneCell">
    <xdr:from>
      <xdr:col>0</xdr:col>
      <xdr:colOff>28575</xdr:colOff>
      <xdr:row>153</xdr:row>
      <xdr:rowOff>9525</xdr:rowOff>
    </xdr:from>
    <xdr:to>
      <xdr:col>5</xdr:col>
      <xdr:colOff>9525</xdr:colOff>
      <xdr:row>159</xdr:row>
      <xdr:rowOff>114300</xdr:rowOff>
    </xdr:to>
    <xdr:pic>
      <xdr:nvPicPr>
        <xdr:cNvPr id="7" name="Grafik 4"/>
        <xdr:cNvPicPr preferRelativeResize="1">
          <a:picLocks noChangeAspect="1"/>
        </xdr:cNvPicPr>
      </xdr:nvPicPr>
      <xdr:blipFill>
        <a:blip r:embed="rId5"/>
        <a:stretch>
          <a:fillRect/>
        </a:stretch>
      </xdr:blipFill>
      <xdr:spPr>
        <a:xfrm>
          <a:off x="28575" y="26165175"/>
          <a:ext cx="4171950" cy="1133475"/>
        </a:xfrm>
        <a:prstGeom prst="rect">
          <a:avLst/>
        </a:prstGeom>
        <a:noFill/>
        <a:ln w="9525" cmpd="sng">
          <a:noFill/>
        </a:ln>
      </xdr:spPr>
    </xdr:pic>
    <xdr:clientData/>
  </xdr:twoCellAnchor>
  <xdr:twoCellAnchor editAs="oneCell">
    <xdr:from>
      <xdr:col>0</xdr:col>
      <xdr:colOff>0</xdr:colOff>
      <xdr:row>410</xdr:row>
      <xdr:rowOff>66675</xdr:rowOff>
    </xdr:from>
    <xdr:to>
      <xdr:col>6</xdr:col>
      <xdr:colOff>561975</xdr:colOff>
      <xdr:row>467</xdr:row>
      <xdr:rowOff>95250</xdr:rowOff>
    </xdr:to>
    <xdr:pic>
      <xdr:nvPicPr>
        <xdr:cNvPr id="8" name="Grafik 5"/>
        <xdr:cNvPicPr preferRelativeResize="1">
          <a:picLocks noChangeAspect="1"/>
        </xdr:cNvPicPr>
      </xdr:nvPicPr>
      <xdr:blipFill>
        <a:blip r:embed="rId6"/>
        <a:stretch>
          <a:fillRect/>
        </a:stretch>
      </xdr:blipFill>
      <xdr:spPr>
        <a:xfrm>
          <a:off x="0" y="69618225"/>
          <a:ext cx="5610225" cy="9258300"/>
        </a:xfrm>
        <a:prstGeom prst="rect">
          <a:avLst/>
        </a:prstGeom>
        <a:noFill/>
        <a:ln w="9525" cmpd="sng">
          <a:noFill/>
        </a:ln>
      </xdr:spPr>
    </xdr:pic>
    <xdr:clientData/>
  </xdr:twoCellAnchor>
  <xdr:twoCellAnchor editAs="oneCell">
    <xdr:from>
      <xdr:col>0</xdr:col>
      <xdr:colOff>0</xdr:colOff>
      <xdr:row>469</xdr:row>
      <xdr:rowOff>0</xdr:rowOff>
    </xdr:from>
    <xdr:to>
      <xdr:col>6</xdr:col>
      <xdr:colOff>533400</xdr:colOff>
      <xdr:row>526</xdr:row>
      <xdr:rowOff>9525</xdr:rowOff>
    </xdr:to>
    <xdr:pic>
      <xdr:nvPicPr>
        <xdr:cNvPr id="9" name="Grafik 6"/>
        <xdr:cNvPicPr preferRelativeResize="1">
          <a:picLocks noChangeAspect="1"/>
        </xdr:cNvPicPr>
      </xdr:nvPicPr>
      <xdr:blipFill>
        <a:blip r:embed="rId7"/>
        <a:stretch>
          <a:fillRect/>
        </a:stretch>
      </xdr:blipFill>
      <xdr:spPr>
        <a:xfrm>
          <a:off x="0" y="79105125"/>
          <a:ext cx="5581650" cy="923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bile-steuerberatung.de/" TargetMode="External" /><Relationship Id="rId2" Type="http://schemas.openxmlformats.org/officeDocument/2006/relationships/hyperlink" Target="http://www.avroche.ch/de/beratung/grenzgaenger-infos-de/merkblaetter/" TargetMode="External" /><Relationship Id="rId3" Type="http://schemas.openxmlformats.org/officeDocument/2006/relationships/hyperlink" Target="http://www.bsv.admin.ch/bsv/de/home/sozialversicherungen/bv/grundlagen-und-gesetze/grundlagen/bescheinigung-von-obligatorischen-und-ueberobligatorischen-beitr.htm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R363"/>
  <sheetViews>
    <sheetView tabSelected="1" view="pageBreakPreview" zoomScale="120" zoomScaleSheetLayoutView="120" workbookViewId="0" topLeftCell="A1">
      <selection activeCell="C6" sqref="C6"/>
    </sheetView>
  </sheetViews>
  <sheetFormatPr defaultColWidth="9.140625" defaultRowHeight="12.75"/>
  <cols>
    <col min="1" max="1" width="29.421875" style="0" customWidth="1"/>
    <col min="2" max="2" width="9.28125" style="0" customWidth="1"/>
    <col min="3" max="3" width="7.7109375" style="0" customWidth="1"/>
    <col min="4" max="4" width="8.28125" style="0" customWidth="1"/>
    <col min="5" max="5" width="8.140625" style="0" customWidth="1"/>
    <col min="6" max="6" width="12.8515625" style="5" customWidth="1"/>
    <col min="7" max="7" width="11.421875" style="5" customWidth="1"/>
    <col min="8" max="8" width="11.421875" style="0" customWidth="1"/>
    <col min="9" max="9" width="13.57421875" style="0" bestFit="1" customWidth="1"/>
    <col min="10" max="10" width="25.8515625" style="0" bestFit="1" customWidth="1"/>
    <col min="11" max="11" width="12.140625" style="0" bestFit="1" customWidth="1"/>
    <col min="12" max="12" width="17.00390625" style="0" customWidth="1"/>
    <col min="13" max="13" width="11.421875" style="0" customWidth="1"/>
    <col min="14" max="14" width="12.140625" style="0" customWidth="1"/>
    <col min="15" max="16384" width="11.421875" style="0" customWidth="1"/>
  </cols>
  <sheetData>
    <row r="1" spans="1:6" ht="15.75">
      <c r="A1" s="101" t="s">
        <v>29</v>
      </c>
      <c r="D1" s="5"/>
      <c r="E1" s="5"/>
      <c r="F1"/>
    </row>
    <row r="2" spans="1:7" ht="15.75">
      <c r="A2" s="101" t="s">
        <v>30</v>
      </c>
      <c r="D2" s="5"/>
      <c r="E2" s="5"/>
      <c r="F2"/>
      <c r="G2"/>
    </row>
    <row r="3" spans="4:7" ht="12.75">
      <c r="D3" s="5"/>
      <c r="E3" s="5"/>
      <c r="F3"/>
      <c r="G3"/>
    </row>
    <row r="4" spans="1:7" ht="12.75">
      <c r="A4" s="90" t="s">
        <v>216</v>
      </c>
      <c r="D4" s="5"/>
      <c r="E4" s="5"/>
      <c r="F4"/>
      <c r="G4"/>
    </row>
    <row r="5" spans="4:7" ht="12.75">
      <c r="D5" s="5"/>
      <c r="E5" s="5"/>
      <c r="F5"/>
      <c r="G5"/>
    </row>
    <row r="6" spans="1:7" ht="12.75">
      <c r="A6" s="102" t="s">
        <v>217</v>
      </c>
      <c r="B6" s="103"/>
      <c r="D6" s="5"/>
      <c r="E6" s="5"/>
      <c r="F6"/>
      <c r="G6"/>
    </row>
    <row r="7" spans="1:7" ht="12.75">
      <c r="A7" s="102" t="s">
        <v>31</v>
      </c>
      <c r="B7" s="103"/>
      <c r="D7" s="5"/>
      <c r="E7" s="5"/>
      <c r="F7"/>
      <c r="G7"/>
    </row>
    <row r="8" spans="1:7" ht="12.75">
      <c r="A8" s="104" t="s">
        <v>32</v>
      </c>
      <c r="B8" s="103"/>
      <c r="D8" s="5"/>
      <c r="E8" s="5"/>
      <c r="F8"/>
      <c r="G8"/>
    </row>
    <row r="9" spans="1:7" ht="12.75">
      <c r="A9" s="104"/>
      <c r="B9" s="103"/>
      <c r="D9" s="5"/>
      <c r="E9" s="5"/>
      <c r="F9"/>
      <c r="G9"/>
    </row>
    <row r="10" spans="1:7" ht="12.75">
      <c r="A10" s="90" t="s">
        <v>59</v>
      </c>
      <c r="D10" s="5"/>
      <c r="E10" s="5"/>
      <c r="F10"/>
      <c r="G10"/>
    </row>
    <row r="11" spans="1:7" ht="12.75">
      <c r="A11" s="39" t="s">
        <v>33</v>
      </c>
      <c r="D11" s="5"/>
      <c r="E11" s="5"/>
      <c r="F11"/>
      <c r="G11"/>
    </row>
    <row r="12" spans="1:7" ht="12.75">
      <c r="A12" s="39" t="s">
        <v>34</v>
      </c>
      <c r="D12" s="5"/>
      <c r="E12" s="5"/>
      <c r="F12"/>
      <c r="G12"/>
    </row>
    <row r="13" spans="1:7" ht="12.75">
      <c r="A13" s="39" t="s">
        <v>218</v>
      </c>
      <c r="D13" s="5"/>
      <c r="E13" s="5"/>
      <c r="F13"/>
      <c r="G13"/>
    </row>
    <row r="14" spans="4:7" ht="12.75">
      <c r="D14" s="5"/>
      <c r="E14" s="5"/>
      <c r="F14"/>
      <c r="G14"/>
    </row>
    <row r="15" spans="1:7" ht="12.75">
      <c r="A15" s="90" t="s">
        <v>86</v>
      </c>
      <c r="D15" s="5"/>
      <c r="E15" s="5"/>
      <c r="F15"/>
      <c r="G15"/>
    </row>
    <row r="16" spans="1:7" ht="12.75">
      <c r="A16" s="39" t="s">
        <v>87</v>
      </c>
      <c r="D16" s="5"/>
      <c r="E16" s="5"/>
      <c r="F16"/>
      <c r="G16"/>
    </row>
    <row r="17" spans="4:7" ht="12.75">
      <c r="D17" s="5"/>
      <c r="E17" s="5"/>
      <c r="F17"/>
      <c r="G17"/>
    </row>
    <row r="18" spans="1:7" ht="12.75">
      <c r="A18" s="90" t="s">
        <v>35</v>
      </c>
      <c r="D18" s="5"/>
      <c r="E18" s="5"/>
      <c r="F18"/>
      <c r="G18"/>
    </row>
    <row r="19" spans="1:7" ht="12.75">
      <c r="A19" s="90" t="s">
        <v>88</v>
      </c>
      <c r="D19" s="5"/>
      <c r="E19" s="5"/>
      <c r="F19"/>
      <c r="G19"/>
    </row>
    <row r="20" spans="4:7" ht="12.75">
      <c r="D20" s="5"/>
      <c r="E20" s="5"/>
      <c r="F20"/>
      <c r="G20"/>
    </row>
    <row r="21" spans="1:7" ht="12.75">
      <c r="A21" s="295" t="s">
        <v>162</v>
      </c>
      <c r="D21" s="5"/>
      <c r="E21" s="5"/>
      <c r="F21"/>
      <c r="G21"/>
    </row>
    <row r="22" spans="1:7" ht="12.75">
      <c r="A22" s="39" t="s">
        <v>163</v>
      </c>
      <c r="D22" s="5"/>
      <c r="E22" s="5"/>
      <c r="F22"/>
      <c r="G22"/>
    </row>
    <row r="23" spans="1:7" ht="12.75">
      <c r="A23" s="39" t="s">
        <v>126</v>
      </c>
      <c r="D23" s="5"/>
      <c r="E23" s="5"/>
      <c r="F23"/>
      <c r="G23"/>
    </row>
    <row r="24" spans="1:7" ht="12.75">
      <c r="A24" s="39" t="s">
        <v>219</v>
      </c>
      <c r="D24" s="5"/>
      <c r="E24" s="5"/>
      <c r="F24"/>
      <c r="G24"/>
    </row>
    <row r="25" spans="1:7" ht="12.75">
      <c r="A25" s="39" t="s">
        <v>220</v>
      </c>
      <c r="D25" s="5"/>
      <c r="E25" s="5"/>
      <c r="F25"/>
      <c r="G25"/>
    </row>
    <row r="26" spans="1:7" ht="12.75">
      <c r="A26" s="39" t="s">
        <v>221</v>
      </c>
      <c r="D26" s="5"/>
      <c r="E26" s="5"/>
      <c r="F26"/>
      <c r="G26"/>
    </row>
    <row r="27" spans="1:7" ht="12.75">
      <c r="A27" s="39" t="s">
        <v>164</v>
      </c>
      <c r="D27" s="5"/>
      <c r="E27" s="5"/>
      <c r="F27"/>
      <c r="G27"/>
    </row>
    <row r="28" spans="1:7" ht="12.75">
      <c r="A28" s="39" t="s">
        <v>166</v>
      </c>
      <c r="D28" s="5"/>
      <c r="E28" s="5"/>
      <c r="F28"/>
      <c r="G28"/>
    </row>
    <row r="29" spans="1:7" ht="12.75">
      <c r="A29" s="39" t="s">
        <v>222</v>
      </c>
      <c r="D29" s="5"/>
      <c r="E29" s="5"/>
      <c r="F29"/>
      <c r="G29"/>
    </row>
    <row r="30" spans="1:7" ht="12.75">
      <c r="A30" s="39" t="s">
        <v>223</v>
      </c>
      <c r="D30" s="5"/>
      <c r="E30" s="5"/>
      <c r="F30"/>
      <c r="G30"/>
    </row>
    <row r="31" spans="4:7" ht="12.75">
      <c r="D31" s="5"/>
      <c r="E31" s="5"/>
      <c r="F31"/>
      <c r="G31"/>
    </row>
    <row r="32" spans="1:7" ht="12.75">
      <c r="A32" s="90" t="s">
        <v>165</v>
      </c>
      <c r="D32" s="5"/>
      <c r="E32" s="5"/>
      <c r="F32"/>
      <c r="G32"/>
    </row>
    <row r="33" spans="1:7" ht="12.75">
      <c r="A33" s="90" t="s">
        <v>128</v>
      </c>
      <c r="D33" s="5"/>
      <c r="E33" s="5"/>
      <c r="F33"/>
      <c r="G33"/>
    </row>
    <row r="34" spans="1:7" ht="12.75">
      <c r="A34" s="7"/>
      <c r="D34" s="5"/>
      <c r="E34" s="5"/>
      <c r="F34"/>
      <c r="G34"/>
    </row>
    <row r="35" spans="1:7" ht="12.75">
      <c r="A35" s="90" t="s">
        <v>60</v>
      </c>
      <c r="D35" s="5"/>
      <c r="E35" s="5"/>
      <c r="F35"/>
      <c r="G35"/>
    </row>
    <row r="36" spans="1:7" ht="12.75">
      <c r="A36" s="7"/>
      <c r="D36" s="5"/>
      <c r="E36" s="5"/>
      <c r="F36"/>
      <c r="G36"/>
    </row>
    <row r="37" spans="1:7" ht="12.75">
      <c r="A37" s="90" t="s">
        <v>90</v>
      </c>
      <c r="D37" s="5"/>
      <c r="E37" s="5"/>
      <c r="F37"/>
      <c r="G37"/>
    </row>
    <row r="38" spans="1:7" ht="12.75">
      <c r="A38" s="39" t="s">
        <v>91</v>
      </c>
      <c r="D38" s="5"/>
      <c r="E38" s="5"/>
      <c r="F38"/>
      <c r="G38"/>
    </row>
    <row r="39" spans="4:7" ht="12.75">
      <c r="D39" s="5"/>
      <c r="E39" s="5"/>
      <c r="F39"/>
      <c r="G39"/>
    </row>
    <row r="40" spans="1:7" ht="12.75">
      <c r="A40" s="90" t="s">
        <v>127</v>
      </c>
      <c r="D40" s="5"/>
      <c r="E40" s="5"/>
      <c r="F40"/>
      <c r="G40"/>
    </row>
    <row r="41" spans="4:7" ht="12.75">
      <c r="D41" s="5"/>
      <c r="E41" s="5"/>
      <c r="F41"/>
      <c r="G41"/>
    </row>
    <row r="42" spans="1:7" ht="12.75">
      <c r="A42" s="90" t="s">
        <v>36</v>
      </c>
      <c r="D42" s="5"/>
      <c r="E42" s="5"/>
      <c r="F42"/>
      <c r="G42"/>
    </row>
    <row r="43" spans="4:7" ht="12.75">
      <c r="D43" s="5"/>
      <c r="E43" s="5"/>
      <c r="F43"/>
      <c r="G43"/>
    </row>
    <row r="44" spans="1:7" ht="12.75">
      <c r="A44" s="102" t="s">
        <v>37</v>
      </c>
      <c r="D44" s="5"/>
      <c r="E44" s="5"/>
      <c r="F44"/>
      <c r="G44"/>
    </row>
    <row r="45" spans="1:7" ht="12.75">
      <c r="A45" s="104" t="s">
        <v>224</v>
      </c>
      <c r="D45" s="5"/>
      <c r="E45" s="5"/>
      <c r="F45"/>
      <c r="G45"/>
    </row>
    <row r="46" spans="1:7" ht="12.75">
      <c r="A46" s="39"/>
      <c r="D46" s="5"/>
      <c r="E46" s="5"/>
      <c r="F46"/>
      <c r="G46"/>
    </row>
    <row r="47" spans="1:7" ht="12.75">
      <c r="A47" s="7" t="s">
        <v>38</v>
      </c>
      <c r="D47" s="5"/>
      <c r="E47" s="5"/>
      <c r="F47"/>
      <c r="G47"/>
    </row>
    <row r="48" spans="4:7" ht="12.75">
      <c r="D48" s="5"/>
      <c r="E48" s="5"/>
      <c r="F48"/>
      <c r="G48"/>
    </row>
    <row r="49" spans="1:7" ht="12.75">
      <c r="A49" s="7" t="s">
        <v>39</v>
      </c>
      <c r="D49" s="5"/>
      <c r="E49" s="5"/>
      <c r="F49"/>
      <c r="G49"/>
    </row>
    <row r="50" spans="4:7" ht="13.5" thickBot="1">
      <c r="D50" s="5"/>
      <c r="E50" s="5"/>
      <c r="F50"/>
      <c r="G50"/>
    </row>
    <row r="51" spans="1:7" ht="12.75">
      <c r="A51" s="107" t="s">
        <v>225</v>
      </c>
      <c r="B51" s="108"/>
      <c r="C51" s="108"/>
      <c r="D51" s="109"/>
      <c r="E51" s="109"/>
      <c r="F51" s="108"/>
      <c r="G51" s="110"/>
    </row>
    <row r="52" spans="1:7" ht="12.75">
      <c r="A52" s="111"/>
      <c r="B52" s="40"/>
      <c r="C52" s="40"/>
      <c r="D52" s="97"/>
      <c r="E52" s="97"/>
      <c r="F52" s="40"/>
      <c r="G52" s="112"/>
    </row>
    <row r="53" spans="1:7" ht="12.75">
      <c r="A53" s="111"/>
      <c r="B53" s="40"/>
      <c r="C53" s="40"/>
      <c r="D53" s="97"/>
      <c r="E53" s="97"/>
      <c r="F53" s="40"/>
      <c r="G53" s="112"/>
    </row>
    <row r="54" spans="1:7" ht="12.75">
      <c r="A54" s="111" t="s">
        <v>92</v>
      </c>
      <c r="B54" s="40"/>
      <c r="C54" s="40"/>
      <c r="D54" s="97"/>
      <c r="E54" s="97"/>
      <c r="F54" s="40"/>
      <c r="G54" s="112"/>
    </row>
    <row r="55" spans="1:7" ht="12.75">
      <c r="A55" s="111"/>
      <c r="B55" s="40"/>
      <c r="C55" s="40"/>
      <c r="D55" s="97"/>
      <c r="E55" s="97"/>
      <c r="F55" s="40"/>
      <c r="G55" s="112"/>
    </row>
    <row r="56" spans="1:7" ht="15.75">
      <c r="A56" s="113" t="s">
        <v>40</v>
      </c>
      <c r="B56" s="105" t="s">
        <v>41</v>
      </c>
      <c r="C56" s="40"/>
      <c r="D56" s="40"/>
      <c r="E56" s="97"/>
      <c r="F56" s="40"/>
      <c r="G56" s="112"/>
    </row>
    <row r="57" spans="1:7" ht="12.75">
      <c r="A57" s="114"/>
      <c r="B57" s="40" t="s">
        <v>42</v>
      </c>
      <c r="C57" s="40"/>
      <c r="D57" s="40"/>
      <c r="E57" s="97"/>
      <c r="F57" s="40"/>
      <c r="G57" s="112"/>
    </row>
    <row r="58" spans="1:7" ht="12.75">
      <c r="A58" s="114"/>
      <c r="B58" s="40" t="s">
        <v>43</v>
      </c>
      <c r="C58" s="40"/>
      <c r="D58" s="40"/>
      <c r="E58" s="97"/>
      <c r="F58" s="40"/>
      <c r="G58" s="112"/>
    </row>
    <row r="59" spans="1:7" ht="12.75">
      <c r="A59" s="114" t="s">
        <v>44</v>
      </c>
      <c r="B59" s="40" t="s">
        <v>45</v>
      </c>
      <c r="C59" s="40"/>
      <c r="D59" s="40"/>
      <c r="E59" s="97"/>
      <c r="F59" s="40"/>
      <c r="G59" s="112"/>
    </row>
    <row r="60" spans="1:7" ht="12.75">
      <c r="A60" s="114" t="s">
        <v>61</v>
      </c>
      <c r="B60" s="40" t="s">
        <v>46</v>
      </c>
      <c r="C60" s="40"/>
      <c r="D60" s="40"/>
      <c r="E60" s="97"/>
      <c r="F60" s="40"/>
      <c r="G60" s="112"/>
    </row>
    <row r="61" spans="1:7" ht="12.75">
      <c r="A61" s="114" t="s">
        <v>49</v>
      </c>
      <c r="B61" s="40" t="s">
        <v>47</v>
      </c>
      <c r="C61" s="40"/>
      <c r="D61" s="40"/>
      <c r="E61" s="97"/>
      <c r="F61" s="40"/>
      <c r="G61" s="112"/>
    </row>
    <row r="62" spans="1:7" ht="13.5" thickBot="1">
      <c r="A62" s="115"/>
      <c r="B62" s="116" t="s">
        <v>48</v>
      </c>
      <c r="C62" s="117"/>
      <c r="D62" s="117"/>
      <c r="E62" s="118"/>
      <c r="F62" s="117"/>
      <c r="G62" s="119"/>
    </row>
    <row r="63" spans="2:7" ht="12.75">
      <c r="B63" s="106"/>
      <c r="C63" s="1"/>
      <c r="D63" s="4"/>
      <c r="E63" s="4"/>
      <c r="F63"/>
      <c r="G63"/>
    </row>
    <row r="64" spans="1:8" ht="12.75">
      <c r="A64" s="353" t="s">
        <v>257</v>
      </c>
      <c r="H64" s="47" t="s">
        <v>233</v>
      </c>
    </row>
    <row r="65" spans="7:8" ht="12.75">
      <c r="G65" s="262"/>
      <c r="H65" s="47"/>
    </row>
    <row r="66" ht="18">
      <c r="A66" s="259" t="s">
        <v>145</v>
      </c>
    </row>
    <row r="67" ht="12.75">
      <c r="A67" s="11"/>
    </row>
    <row r="68" ht="12.75">
      <c r="A68" s="39" t="s">
        <v>234</v>
      </c>
    </row>
    <row r="69" spans="1:4" ht="12.75">
      <c r="A69" s="39" t="s">
        <v>140</v>
      </c>
      <c r="D69" s="260" t="s">
        <v>138</v>
      </c>
    </row>
    <row r="70" spans="1:4" ht="12.75">
      <c r="A70" s="39" t="s">
        <v>141</v>
      </c>
      <c r="D70" s="260"/>
    </row>
    <row r="71" spans="1:4" ht="12.75">
      <c r="A71" s="39" t="s">
        <v>142</v>
      </c>
      <c r="D71" s="260"/>
    </row>
    <row r="72" ht="12.75">
      <c r="A72" s="39" t="s">
        <v>139</v>
      </c>
    </row>
    <row r="73" spans="1:3" ht="12.75">
      <c r="A73" s="39" t="s">
        <v>143</v>
      </c>
      <c r="C73" s="261" t="s">
        <v>144</v>
      </c>
    </row>
    <row r="74" ht="12.75">
      <c r="A74" s="39" t="s">
        <v>153</v>
      </c>
    </row>
    <row r="75" ht="12.75">
      <c r="A75" s="293" t="s">
        <v>154</v>
      </c>
    </row>
    <row r="76" spans="1:2" ht="12.75">
      <c r="A76" s="39"/>
      <c r="B76" s="1"/>
    </row>
    <row r="77" spans="1:2" ht="12.75">
      <c r="A77" s="39" t="s">
        <v>208</v>
      </c>
      <c r="B77" s="1"/>
    </row>
    <row r="78" spans="1:2" ht="13.5" thickBot="1">
      <c r="A78" s="39"/>
      <c r="B78" s="1"/>
    </row>
    <row r="79" spans="1:7" ht="12.75">
      <c r="A79" s="325" t="s">
        <v>193</v>
      </c>
      <c r="B79" s="326"/>
      <c r="C79" s="326"/>
      <c r="D79" s="326"/>
      <c r="E79" s="326"/>
      <c r="F79" s="327"/>
      <c r="G79" s="328"/>
    </row>
    <row r="80" spans="1:7" ht="12.75">
      <c r="A80" s="329" t="s">
        <v>195</v>
      </c>
      <c r="B80" s="330"/>
      <c r="C80" s="330"/>
      <c r="D80" s="330"/>
      <c r="E80" s="330"/>
      <c r="F80" s="331"/>
      <c r="G80" s="332"/>
    </row>
    <row r="81" spans="1:7" ht="12.75">
      <c r="A81" s="349" t="s">
        <v>199</v>
      </c>
      <c r="B81" s="330"/>
      <c r="C81" s="330"/>
      <c r="D81" s="330"/>
      <c r="E81" s="330"/>
      <c r="F81" s="331"/>
      <c r="G81" s="332"/>
    </row>
    <row r="82" spans="1:7" ht="12.75">
      <c r="A82" s="329" t="s">
        <v>200</v>
      </c>
      <c r="B82" s="330"/>
      <c r="C82" s="330"/>
      <c r="D82" s="330"/>
      <c r="E82" s="330"/>
      <c r="F82" s="331"/>
      <c r="G82" s="332"/>
    </row>
    <row r="83" spans="1:7" ht="12.75">
      <c r="A83" s="329" t="s">
        <v>194</v>
      </c>
      <c r="B83" s="330"/>
      <c r="C83" s="330"/>
      <c r="D83" s="330"/>
      <c r="E83" s="330"/>
      <c r="F83" s="331"/>
      <c r="G83" s="332"/>
    </row>
    <row r="84" spans="1:7" ht="13.5" thickBot="1">
      <c r="A84" s="333" t="s">
        <v>198</v>
      </c>
      <c r="B84" s="334"/>
      <c r="C84" s="334"/>
      <c r="D84" s="334"/>
      <c r="E84" s="334"/>
      <c r="F84" s="335"/>
      <c r="G84" s="336"/>
    </row>
    <row r="85" spans="1:2" ht="12.75">
      <c r="A85" s="39"/>
      <c r="B85" s="1"/>
    </row>
    <row r="86" spans="1:2" ht="12.75">
      <c r="A86" s="39"/>
      <c r="B86" s="1"/>
    </row>
    <row r="87" spans="1:2" ht="12.75">
      <c r="A87" s="120" t="s">
        <v>56</v>
      </c>
      <c r="B87" s="90" t="s">
        <v>75</v>
      </c>
    </row>
    <row r="88" spans="1:10" ht="13.5" thickBot="1">
      <c r="A88" s="310"/>
      <c r="B88" s="90" t="s">
        <v>256</v>
      </c>
      <c r="H88" s="308"/>
      <c r="I88" s="165"/>
      <c r="J88" s="1"/>
    </row>
    <row r="89" spans="1:9" ht="13.5" thickBot="1">
      <c r="A89" s="310"/>
      <c r="B89" s="375" t="s">
        <v>239</v>
      </c>
      <c r="E89" s="374" t="s">
        <v>173</v>
      </c>
      <c r="F89" s="311"/>
      <c r="H89" s="308"/>
      <c r="I89" s="165"/>
    </row>
    <row r="90" spans="1:9" ht="13.5" thickBot="1">
      <c r="A90" s="310"/>
      <c r="B90" s="90"/>
      <c r="E90" s="312"/>
      <c r="F90" s="304">
        <v>0</v>
      </c>
      <c r="H90" s="308"/>
      <c r="I90" s="165"/>
    </row>
    <row r="91" spans="1:2" ht="12.75">
      <c r="A91" s="309" t="s">
        <v>55</v>
      </c>
      <c r="B91" s="90" t="s">
        <v>85</v>
      </c>
    </row>
    <row r="92" spans="1:2" ht="12.75">
      <c r="A92" s="294" t="s">
        <v>170</v>
      </c>
      <c r="B92" s="39" t="s">
        <v>158</v>
      </c>
    </row>
    <row r="93" spans="1:2" ht="12.75">
      <c r="A93" s="126" t="s">
        <v>57</v>
      </c>
      <c r="B93" s="90" t="s">
        <v>146</v>
      </c>
    </row>
    <row r="94" ht="12.75">
      <c r="B94" s="97" t="s">
        <v>167</v>
      </c>
    </row>
    <row r="95" spans="1:2" ht="12.75">
      <c r="A95" s="263" t="s">
        <v>149</v>
      </c>
      <c r="B95" s="145" t="s">
        <v>147</v>
      </c>
    </row>
    <row r="96" spans="1:2" ht="12.75">
      <c r="A96" s="256" t="s">
        <v>148</v>
      </c>
      <c r="B96" s="145" t="s">
        <v>136</v>
      </c>
    </row>
    <row r="98" ht="12.75">
      <c r="B98" s="97"/>
    </row>
    <row r="99" spans="1:2" ht="12.75">
      <c r="A99" s="10" t="s">
        <v>168</v>
      </c>
      <c r="B99" s="97"/>
    </row>
    <row r="100" ht="12.75">
      <c r="B100" s="97"/>
    </row>
    <row r="101" spans="1:2" ht="12.75">
      <c r="A101" s="90" t="s">
        <v>212</v>
      </c>
      <c r="B101" s="302">
        <f>G128</f>
        <v>2018</v>
      </c>
    </row>
    <row r="102" spans="1:2" ht="12.75">
      <c r="A102" s="90"/>
      <c r="B102" s="302"/>
    </row>
    <row r="103" spans="1:8" ht="12.75">
      <c r="A103" s="90" t="s">
        <v>230</v>
      </c>
      <c r="B103" s="97"/>
      <c r="F103" s="301"/>
      <c r="G103" s="300"/>
      <c r="H103" s="358"/>
    </row>
    <row r="104" spans="1:8" ht="12.75">
      <c r="A104" s="90"/>
      <c r="B104" s="97"/>
      <c r="F104" s="301"/>
      <c r="G104" s="300"/>
      <c r="H104" s="358"/>
    </row>
    <row r="105" spans="1:8" ht="12.75">
      <c r="A105" s="90" t="s">
        <v>231</v>
      </c>
      <c r="B105" s="97"/>
      <c r="F105" s="301"/>
      <c r="G105" s="300"/>
      <c r="H105" s="358"/>
    </row>
    <row r="106" spans="1:8" ht="12.75">
      <c r="A106" s="90"/>
      <c r="B106" s="97"/>
      <c r="F106" s="301"/>
      <c r="G106" s="300"/>
      <c r="H106" s="358"/>
    </row>
    <row r="107" spans="1:2" ht="15.75">
      <c r="A107" s="360" t="s">
        <v>232</v>
      </c>
      <c r="B107" s="143"/>
    </row>
    <row r="108" spans="1:2" ht="15.75">
      <c r="A108" s="359" t="str">
        <f>"   Januar - Dezember "&amp;G128&amp;" pro Rata im Leistungsfall resp. Austritt"</f>
        <v>   Januar - Dezember 2018 pro Rata im Leistungsfall resp. Austritt</v>
      </c>
      <c r="B108" s="143"/>
    </row>
    <row r="109" ht="15.75">
      <c r="B109" s="143"/>
    </row>
    <row r="110" spans="1:2" ht="15.75">
      <c r="A110" s="11" t="s">
        <v>169</v>
      </c>
      <c r="B110" s="143"/>
    </row>
    <row r="111" ht="15.75">
      <c r="B111" s="143"/>
    </row>
    <row r="112" ht="15.75">
      <c r="B112" s="143"/>
    </row>
    <row r="113" ht="15.75">
      <c r="B113" s="143"/>
    </row>
    <row r="114" ht="15.75">
      <c r="B114" s="143"/>
    </row>
    <row r="115" ht="15.75">
      <c r="B115" s="143"/>
    </row>
    <row r="116" ht="15.75">
      <c r="B116" s="143"/>
    </row>
    <row r="117" ht="15.75">
      <c r="B117" s="143"/>
    </row>
    <row r="118" ht="15.75">
      <c r="B118" s="143"/>
    </row>
    <row r="119" ht="15.75">
      <c r="B119" s="143"/>
    </row>
    <row r="120" ht="15.75">
      <c r="B120" s="143"/>
    </row>
    <row r="121" ht="15.75">
      <c r="B121" s="143"/>
    </row>
    <row r="122" ht="15.75">
      <c r="B122" s="143"/>
    </row>
    <row r="123" ht="15.75">
      <c r="B123" s="143"/>
    </row>
    <row r="124" ht="15.75">
      <c r="B124" s="143"/>
    </row>
    <row r="125" ht="15.75">
      <c r="B125" s="143"/>
    </row>
    <row r="126" ht="15.75">
      <c r="B126" s="143"/>
    </row>
    <row r="127" spans="1:7" s="4" customFormat="1" ht="13.5" thickBot="1">
      <c r="A127" s="150"/>
      <c r="B127" s="97"/>
      <c r="C127" s="97"/>
      <c r="D127" s="151"/>
      <c r="F127" s="97"/>
      <c r="G127" s="149"/>
    </row>
    <row r="128" spans="1:8" s="1" customFormat="1" ht="21" customHeight="1" thickBot="1">
      <c r="A128" s="153" t="s">
        <v>129</v>
      </c>
      <c r="B128" s="154"/>
      <c r="C128" s="155"/>
      <c r="D128" s="156"/>
      <c r="E128" s="156"/>
      <c r="F128" s="157"/>
      <c r="G128" s="158">
        <v>2018</v>
      </c>
      <c r="H128" s="40" t="s">
        <v>172</v>
      </c>
    </row>
    <row r="129" spans="1:7" s="1" customFormat="1" ht="13.5" thickBot="1">
      <c r="A129" s="2"/>
      <c r="B129" s="2"/>
      <c r="C129" s="2"/>
      <c r="D129" s="2"/>
      <c r="E129" s="2"/>
      <c r="F129" s="3"/>
      <c r="G129" s="3"/>
    </row>
    <row r="130" spans="1:9" s="1" customFormat="1" ht="16.5" thickBot="1">
      <c r="A130" s="159" t="s">
        <v>93</v>
      </c>
      <c r="B130" s="160"/>
      <c r="C130" s="160"/>
      <c r="D130" s="160"/>
      <c r="E130" s="160"/>
      <c r="F130" s="161"/>
      <c r="G130" s="127"/>
      <c r="I130" s="40"/>
    </row>
    <row r="131" spans="1:7" s="1" customFormat="1" ht="12.75">
      <c r="A131" s="2"/>
      <c r="B131" s="2"/>
      <c r="C131" s="2"/>
      <c r="D131" s="2"/>
      <c r="E131" s="2"/>
      <c r="F131" s="127"/>
      <c r="G131" s="127"/>
    </row>
    <row r="132" spans="6:7" s="1" customFormat="1" ht="13.5" customHeight="1">
      <c r="F132" s="127"/>
      <c r="G132" s="127"/>
    </row>
    <row r="133" spans="1:16" s="1" customFormat="1" ht="13.5" customHeight="1" thickBot="1">
      <c r="A133" s="162" t="s">
        <v>94</v>
      </c>
      <c r="B133" s="163">
        <f>G146/(G146+G174)</f>
        <v>0.5</v>
      </c>
      <c r="F133" s="127"/>
      <c r="G133" s="369" t="s">
        <v>0</v>
      </c>
      <c r="H133" s="164"/>
      <c r="I133" s="165"/>
      <c r="M133" s="164"/>
      <c r="P133"/>
    </row>
    <row r="134" spans="1:16" s="1" customFormat="1" ht="13.5" customHeight="1" thickBot="1">
      <c r="A134" s="166"/>
      <c r="F134" s="374" t="s">
        <v>249</v>
      </c>
      <c r="G134" s="311"/>
      <c r="H134" s="367" t="s">
        <v>246</v>
      </c>
      <c r="I134" s="313"/>
      <c r="J134" s="368"/>
      <c r="M134" s="164"/>
      <c r="P134"/>
    </row>
    <row r="135" spans="1:9" s="1" customFormat="1" ht="13.5" customHeight="1" thickBot="1">
      <c r="A135" s="167" t="s">
        <v>243</v>
      </c>
      <c r="B135" s="40"/>
      <c r="C135" s="40"/>
      <c r="D135" s="40"/>
      <c r="E135" s="40"/>
      <c r="F135" s="168"/>
      <c r="G135" s="370">
        <f>A347</f>
        <v>0</v>
      </c>
      <c r="H135" s="371" t="s">
        <v>171</v>
      </c>
      <c r="I135" s="372"/>
    </row>
    <row r="136" spans="1:9" s="1" customFormat="1" ht="13.5" customHeight="1">
      <c r="A136" s="169" t="s">
        <v>130</v>
      </c>
      <c r="B136" s="40"/>
      <c r="C136" s="40"/>
      <c r="D136" s="40"/>
      <c r="E136" s="40"/>
      <c r="F136" s="168"/>
      <c r="G136" s="170">
        <f>F351</f>
        <v>1E-11</v>
      </c>
      <c r="H136" s="164"/>
      <c r="I136" s="165"/>
    </row>
    <row r="137" spans="1:7" s="1" customFormat="1" ht="13.5" customHeight="1">
      <c r="A137" s="166"/>
      <c r="F137" s="127"/>
      <c r="G137" s="171"/>
    </row>
    <row r="138" spans="1:7" s="1" customFormat="1" ht="13.5" customHeight="1" thickBot="1">
      <c r="A138" s="172" t="s">
        <v>95</v>
      </c>
      <c r="B138" s="28"/>
      <c r="C138" s="28"/>
      <c r="D138" s="28"/>
      <c r="E138" s="28"/>
      <c r="F138" s="365"/>
      <c r="G138" s="366">
        <f>SUM(G135:G137)</f>
        <v>1E-11</v>
      </c>
    </row>
    <row r="139" spans="1:19" s="1" customFormat="1" ht="13.5" customHeight="1" thickBot="1">
      <c r="A139" s="175"/>
      <c r="F139" s="374" t="s">
        <v>248</v>
      </c>
      <c r="G139" s="311"/>
      <c r="H139" s="367" t="s">
        <v>246</v>
      </c>
      <c r="I139" s="313"/>
      <c r="J139" s="368"/>
      <c r="K139" s="164"/>
      <c r="L139" s="165"/>
      <c r="P139" s="164"/>
      <c r="S139"/>
    </row>
    <row r="140" spans="1:19" s="1" customFormat="1" ht="13.5" customHeight="1" thickBot="1">
      <c r="A140" s="167" t="s">
        <v>244</v>
      </c>
      <c r="B140" s="40"/>
      <c r="C140" s="40"/>
      <c r="D140" s="40"/>
      <c r="E140" s="40"/>
      <c r="F140" s="168"/>
      <c r="G140" s="319">
        <v>0</v>
      </c>
      <c r="H140" s="307" t="s">
        <v>177</v>
      </c>
      <c r="I140" s="313"/>
      <c r="J140" s="324" t="s">
        <v>242</v>
      </c>
      <c r="K140" s="314"/>
      <c r="L140" s="315"/>
      <c r="M140" s="316"/>
      <c r="N140" s="316"/>
      <c r="O140" s="110"/>
      <c r="P140" s="164"/>
      <c r="S140"/>
    </row>
    <row r="141" spans="1:19" s="1" customFormat="1" ht="13.5" customHeight="1">
      <c r="A141" s="169" t="s">
        <v>96</v>
      </c>
      <c r="B141" s="40"/>
      <c r="C141" s="40"/>
      <c r="D141" s="40"/>
      <c r="E141" s="40"/>
      <c r="F141" s="168"/>
      <c r="G141" s="170">
        <f>A259+A283</f>
        <v>0</v>
      </c>
      <c r="H141" s="164"/>
      <c r="I141" s="165"/>
      <c r="J141" s="363" t="s">
        <v>178</v>
      </c>
      <c r="K141" s="164"/>
      <c r="L141" s="165"/>
      <c r="O141" s="112"/>
      <c r="P141" s="164"/>
      <c r="S141"/>
    </row>
    <row r="142" spans="1:19" s="1" customFormat="1" ht="13.5" customHeight="1" thickBot="1">
      <c r="A142" s="175"/>
      <c r="F142" s="127"/>
      <c r="G142" s="171"/>
      <c r="H142" s="164"/>
      <c r="I142" s="165"/>
      <c r="J142" s="364" t="s">
        <v>179</v>
      </c>
      <c r="K142" s="317"/>
      <c r="L142" s="318"/>
      <c r="M142" s="193"/>
      <c r="N142" s="193"/>
      <c r="O142" s="119"/>
      <c r="P142" s="164"/>
      <c r="S142"/>
    </row>
    <row r="143" spans="1:16" s="1" customFormat="1" ht="13.5" customHeight="1">
      <c r="A143" s="172" t="s">
        <v>97</v>
      </c>
      <c r="B143" s="28"/>
      <c r="C143" s="28"/>
      <c r="D143" s="28"/>
      <c r="E143" s="28"/>
      <c r="F143" s="173"/>
      <c r="G143" s="174">
        <f>SUM(G140:G142)</f>
        <v>0</v>
      </c>
      <c r="H143" s="164"/>
      <c r="I143" s="165"/>
      <c r="M143" s="164"/>
      <c r="P143"/>
    </row>
    <row r="145" spans="1:16" s="1" customFormat="1" ht="13.5" customHeight="1" thickBot="1">
      <c r="A145" s="166"/>
      <c r="F145" s="127"/>
      <c r="G145" s="127"/>
      <c r="H145" s="176" t="s">
        <v>226</v>
      </c>
      <c r="M145" s="164"/>
      <c r="P145"/>
    </row>
    <row r="146" spans="1:16" s="1" customFormat="1" ht="13.5" customHeight="1" thickBot="1">
      <c r="A146" s="177" t="s">
        <v>137</v>
      </c>
      <c r="B146" s="178"/>
      <c r="C146" s="178"/>
      <c r="D146" s="178"/>
      <c r="E146" s="178"/>
      <c r="F146" s="179"/>
      <c r="G146" s="180">
        <f>G138+G143</f>
        <v>1E-11</v>
      </c>
      <c r="H146" s="181">
        <f>F296</f>
        <v>-1E-05</v>
      </c>
      <c r="I146" s="182">
        <f>G138+G143-H146</f>
        <v>1.0000010000000002E-05</v>
      </c>
      <c r="J146" s="183" t="s">
        <v>98</v>
      </c>
      <c r="M146" s="164"/>
      <c r="P146"/>
    </row>
    <row r="147" spans="1:16" s="1" customFormat="1" ht="13.5" customHeight="1" thickTop="1">
      <c r="A147" s="166"/>
      <c r="F147" s="127"/>
      <c r="G147" s="127"/>
      <c r="H147" s="164"/>
      <c r="I147" s="165"/>
      <c r="M147" s="164"/>
      <c r="P147"/>
    </row>
    <row r="148" spans="1:16" s="1" customFormat="1" ht="13.5" customHeight="1" thickBot="1">
      <c r="A148" s="162" t="s">
        <v>99</v>
      </c>
      <c r="B148" s="163">
        <f>G174/(G138+G174)</f>
        <v>0.5</v>
      </c>
      <c r="F148" s="127"/>
      <c r="G148" s="267" t="s">
        <v>0</v>
      </c>
      <c r="H148" s="164"/>
      <c r="I148" s="165"/>
      <c r="M148" s="164"/>
      <c r="P148"/>
    </row>
    <row r="149" spans="1:16" s="1" customFormat="1" ht="13.5" customHeight="1" thickBot="1">
      <c r="A149" s="166"/>
      <c r="F149" s="374" t="s">
        <v>250</v>
      </c>
      <c r="G149" s="311"/>
      <c r="H149" s="367" t="s">
        <v>247</v>
      </c>
      <c r="I149" s="165"/>
      <c r="M149" s="164"/>
      <c r="P149"/>
    </row>
    <row r="150" spans="1:16" s="1" customFormat="1" ht="13.5" customHeight="1" thickBot="1">
      <c r="A150" s="167" t="s">
        <v>245</v>
      </c>
      <c r="B150" s="40"/>
      <c r="C150" s="40"/>
      <c r="D150" s="40"/>
      <c r="E150" s="40"/>
      <c r="F150" s="168"/>
      <c r="G150" s="304">
        <f>+A349</f>
        <v>0</v>
      </c>
      <c r="H150" s="307" t="s">
        <v>171</v>
      </c>
      <c r="I150" s="306"/>
      <c r="M150" s="164"/>
      <c r="P150"/>
    </row>
    <row r="151" spans="1:16" s="1" customFormat="1" ht="13.5" customHeight="1">
      <c r="A151" s="167" t="s">
        <v>100</v>
      </c>
      <c r="B151" s="40"/>
      <c r="C151" s="40"/>
      <c r="D151" s="40"/>
      <c r="E151" s="40"/>
      <c r="F151" s="168"/>
      <c r="G151" s="170">
        <f>+G351</f>
        <v>1E-11</v>
      </c>
      <c r="H151" s="164"/>
      <c r="I151" s="165"/>
      <c r="M151" s="164"/>
      <c r="P151"/>
    </row>
    <row r="152" spans="1:16" s="1" customFormat="1" ht="13.5" customHeight="1">
      <c r="A152" s="167"/>
      <c r="B152" s="40"/>
      <c r="C152" s="40"/>
      <c r="D152" s="40"/>
      <c r="E152" s="40"/>
      <c r="F152" s="168"/>
      <c r="G152" s="170"/>
      <c r="H152" s="164"/>
      <c r="I152" s="165"/>
      <c r="M152" s="164"/>
      <c r="P152"/>
    </row>
    <row r="153" spans="1:16" s="1" customFormat="1" ht="13.5" customHeight="1">
      <c r="A153" s="167"/>
      <c r="B153" s="40"/>
      <c r="C153" s="40"/>
      <c r="D153" s="40"/>
      <c r="E153" s="40"/>
      <c r="F153" s="168"/>
      <c r="G153" s="170"/>
      <c r="H153" s="164"/>
      <c r="I153" s="165"/>
      <c r="M153" s="164"/>
      <c r="P153"/>
    </row>
    <row r="154" spans="1:16" s="1" customFormat="1" ht="13.5" customHeight="1">
      <c r="A154" s="167"/>
      <c r="B154" s="40"/>
      <c r="C154" s="40"/>
      <c r="D154" s="40"/>
      <c r="E154" s="40"/>
      <c r="F154" s="168"/>
      <c r="G154" s="170"/>
      <c r="H154" s="164"/>
      <c r="I154" s="165"/>
      <c r="M154" s="164"/>
      <c r="P154"/>
    </row>
    <row r="155" spans="1:16" s="1" customFormat="1" ht="13.5" customHeight="1">
      <c r="A155" s="167"/>
      <c r="B155" s="40"/>
      <c r="C155" s="40"/>
      <c r="D155" s="40"/>
      <c r="E155" s="40"/>
      <c r="F155" s="168"/>
      <c r="G155" s="170"/>
      <c r="H155" s="164"/>
      <c r="I155" s="165"/>
      <c r="M155" s="164"/>
      <c r="P155"/>
    </row>
    <row r="156" spans="1:16" s="1" customFormat="1" ht="13.5" customHeight="1">
      <c r="A156" s="167"/>
      <c r="B156" s="40"/>
      <c r="C156" s="40"/>
      <c r="D156" s="40"/>
      <c r="E156" s="40"/>
      <c r="F156" s="168"/>
      <c r="G156" s="170"/>
      <c r="H156" s="164"/>
      <c r="I156" s="165"/>
      <c r="M156" s="164"/>
      <c r="P156"/>
    </row>
    <row r="157" spans="1:16" s="1" customFormat="1" ht="13.5" customHeight="1">
      <c r="A157" s="167"/>
      <c r="B157" s="40"/>
      <c r="C157" s="40"/>
      <c r="D157" s="40"/>
      <c r="E157" s="40"/>
      <c r="F157" s="168"/>
      <c r="G157" s="170"/>
      <c r="H157" s="164"/>
      <c r="I157" s="165"/>
      <c r="M157" s="164"/>
      <c r="P157"/>
    </row>
    <row r="158" spans="1:16" s="1" customFormat="1" ht="13.5" customHeight="1">
      <c r="A158" s="167"/>
      <c r="B158" s="40"/>
      <c r="C158" s="40"/>
      <c r="D158" s="40"/>
      <c r="E158" s="40"/>
      <c r="F158" s="168"/>
      <c r="G158" s="170"/>
      <c r="H158" s="164"/>
      <c r="I158" s="165"/>
      <c r="M158" s="164"/>
      <c r="P158"/>
    </row>
    <row r="159" spans="1:16" s="1" customFormat="1" ht="13.5" customHeight="1">
      <c r="A159" s="167"/>
      <c r="B159" s="40"/>
      <c r="C159" s="40"/>
      <c r="D159" s="40"/>
      <c r="E159" s="40"/>
      <c r="F159" s="168"/>
      <c r="G159" s="170"/>
      <c r="H159" s="164"/>
      <c r="I159" s="165"/>
      <c r="M159" s="164"/>
      <c r="P159"/>
    </row>
    <row r="160" spans="1:16" s="1" customFormat="1" ht="13.5" customHeight="1">
      <c r="A160" s="167"/>
      <c r="B160" s="40"/>
      <c r="C160" s="40"/>
      <c r="D160" s="40"/>
      <c r="E160" s="40"/>
      <c r="F160" s="168"/>
      <c r="G160" s="170"/>
      <c r="H160" s="164"/>
      <c r="I160" s="165"/>
      <c r="M160" s="164"/>
      <c r="P160"/>
    </row>
    <row r="161" spans="1:16" s="1" customFormat="1" ht="13.5" customHeight="1">
      <c r="A161" s="167"/>
      <c r="B161" s="40"/>
      <c r="C161" s="40"/>
      <c r="D161" s="40"/>
      <c r="E161" s="40"/>
      <c r="F161" s="168"/>
      <c r="G161" s="170"/>
      <c r="H161" s="164"/>
      <c r="I161" s="165"/>
      <c r="M161" s="164"/>
      <c r="P161"/>
    </row>
    <row r="162" spans="1:252" s="1" customFormat="1" ht="13.5" customHeight="1">
      <c r="A162" s="268"/>
      <c r="B162" s="269"/>
      <c r="C162" s="269"/>
      <c r="D162" s="269"/>
      <c r="E162" s="269"/>
      <c r="F162" s="270"/>
      <c r="G162" s="271"/>
      <c r="K162" s="272"/>
      <c r="L162" s="90"/>
      <c r="M162"/>
      <c r="N162"/>
      <c r="O162"/>
      <c r="Q162" s="284"/>
      <c r="R162" s="269"/>
      <c r="S162" s="269"/>
      <c r="T162" s="269"/>
      <c r="U162" s="269"/>
      <c r="V162" s="270"/>
      <c r="W162" s="285"/>
      <c r="Z162" s="286"/>
      <c r="AA162" s="286"/>
      <c r="AB162" s="73"/>
      <c r="AG162" s="284"/>
      <c r="AH162" s="269"/>
      <c r="AI162" s="269"/>
      <c r="AJ162" s="269"/>
      <c r="AK162" s="269"/>
      <c r="AL162" s="270"/>
      <c r="AM162" s="285"/>
      <c r="AP162" s="286"/>
      <c r="AQ162" s="286"/>
      <c r="AR162" s="73"/>
      <c r="AW162" s="284"/>
      <c r="AX162" s="269"/>
      <c r="AY162" s="269"/>
      <c r="AZ162" s="269"/>
      <c r="BA162" s="269"/>
      <c r="BB162" s="270"/>
      <c r="BC162" s="285"/>
      <c r="BF162" s="286"/>
      <c r="BG162" s="286"/>
      <c r="BH162" s="73"/>
      <c r="BM162" s="284"/>
      <c r="BN162" s="269"/>
      <c r="BO162" s="269"/>
      <c r="BP162" s="269"/>
      <c r="BQ162" s="269"/>
      <c r="BR162" s="270"/>
      <c r="BS162" s="285"/>
      <c r="BV162" s="286"/>
      <c r="BW162" s="286"/>
      <c r="BX162" s="73"/>
      <c r="CC162" s="284"/>
      <c r="CD162" s="269"/>
      <c r="CE162" s="269"/>
      <c r="CF162" s="269"/>
      <c r="CG162" s="269"/>
      <c r="CH162" s="270"/>
      <c r="CI162" s="285"/>
      <c r="CL162" s="286"/>
      <c r="CM162" s="286"/>
      <c r="CN162" s="73"/>
      <c r="CS162" s="284"/>
      <c r="CT162" s="269"/>
      <c r="CU162" s="269"/>
      <c r="CV162" s="269"/>
      <c r="CW162" s="269"/>
      <c r="CX162" s="270"/>
      <c r="CY162" s="285"/>
      <c r="DB162" s="286"/>
      <c r="DC162" s="286"/>
      <c r="DD162" s="73"/>
      <c r="DI162" s="284"/>
      <c r="DJ162" s="269"/>
      <c r="DK162" s="269"/>
      <c r="DL162" s="269"/>
      <c r="DM162" s="269"/>
      <c r="DN162" s="270"/>
      <c r="DO162" s="285"/>
      <c r="DR162" s="286"/>
      <c r="DS162" s="286"/>
      <c r="DT162" s="73"/>
      <c r="DY162" s="284"/>
      <c r="DZ162" s="269"/>
      <c r="EA162" s="269"/>
      <c r="EB162" s="269"/>
      <c r="EC162" s="269"/>
      <c r="ED162" s="270"/>
      <c r="EE162" s="285"/>
      <c r="EH162" s="286"/>
      <c r="EI162" s="286"/>
      <c r="EJ162" s="73"/>
      <c r="EO162" s="284"/>
      <c r="EP162" s="269"/>
      <c r="EQ162" s="269"/>
      <c r="ER162" s="269"/>
      <c r="ES162" s="269"/>
      <c r="ET162" s="270"/>
      <c r="EU162" s="285"/>
      <c r="EX162" s="286"/>
      <c r="EY162" s="286"/>
      <c r="EZ162" s="73"/>
      <c r="FE162" s="284"/>
      <c r="FF162" s="269"/>
      <c r="FG162" s="269"/>
      <c r="FH162" s="269"/>
      <c r="FI162" s="269"/>
      <c r="FJ162" s="270"/>
      <c r="FK162" s="285"/>
      <c r="FN162" s="286"/>
      <c r="FO162" s="286"/>
      <c r="FP162" s="73"/>
      <c r="FU162" s="284"/>
      <c r="FV162" s="269"/>
      <c r="FW162" s="269"/>
      <c r="FX162" s="269"/>
      <c r="FY162" s="269"/>
      <c r="FZ162" s="270"/>
      <c r="GA162" s="285"/>
      <c r="GD162" s="286"/>
      <c r="GE162" s="286"/>
      <c r="GF162" s="73"/>
      <c r="GK162" s="284"/>
      <c r="GL162" s="269"/>
      <c r="GM162" s="269"/>
      <c r="GN162" s="269"/>
      <c r="GO162" s="269"/>
      <c r="GP162" s="270"/>
      <c r="GQ162" s="285"/>
      <c r="GT162" s="286"/>
      <c r="GU162" s="286"/>
      <c r="GV162" s="73"/>
      <c r="HA162" s="284"/>
      <c r="HB162" s="269"/>
      <c r="HC162" s="269"/>
      <c r="HD162" s="269"/>
      <c r="HE162" s="269"/>
      <c r="HF162" s="270"/>
      <c r="HG162" s="285"/>
      <c r="HJ162" s="286"/>
      <c r="HK162" s="286"/>
      <c r="HL162" s="73"/>
      <c r="HQ162" s="284"/>
      <c r="HR162" s="269"/>
      <c r="HS162" s="269"/>
      <c r="HT162" s="269"/>
      <c r="HU162" s="269"/>
      <c r="HV162" s="270"/>
      <c r="HW162" s="285"/>
      <c r="HZ162" s="286"/>
      <c r="IA162" s="286"/>
      <c r="IB162" s="73"/>
      <c r="IG162" s="284"/>
      <c r="IH162" s="269"/>
      <c r="II162" s="269"/>
      <c r="IJ162" s="269"/>
      <c r="IK162" s="269"/>
      <c r="IL162" s="270"/>
      <c r="IM162" s="285"/>
      <c r="IP162" s="286"/>
      <c r="IQ162" s="286"/>
      <c r="IR162" s="73"/>
    </row>
    <row r="163" spans="1:252" s="1" customFormat="1" ht="13.5" customHeight="1">
      <c r="A163" s="268"/>
      <c r="B163" s="269"/>
      <c r="C163" s="269"/>
      <c r="D163" s="269"/>
      <c r="E163" s="269"/>
      <c r="F163" s="270"/>
      <c r="G163" s="285"/>
      <c r="J163" s="296"/>
      <c r="K163" s="272"/>
      <c r="L163" s="90"/>
      <c r="M163"/>
      <c r="N163"/>
      <c r="O163"/>
      <c r="Q163" s="284"/>
      <c r="R163" s="269"/>
      <c r="S163" s="269"/>
      <c r="T163" s="269"/>
      <c r="U163" s="269"/>
      <c r="V163" s="270"/>
      <c r="W163" s="285"/>
      <c r="Z163" s="286"/>
      <c r="AA163" s="286"/>
      <c r="AB163" s="73"/>
      <c r="AG163" s="284"/>
      <c r="AH163" s="269"/>
      <c r="AI163" s="269"/>
      <c r="AJ163" s="269"/>
      <c r="AK163" s="269"/>
      <c r="AL163" s="270"/>
      <c r="AM163" s="285"/>
      <c r="AP163" s="286"/>
      <c r="AQ163" s="286"/>
      <c r="AR163" s="73"/>
      <c r="AW163" s="284"/>
      <c r="AX163" s="269"/>
      <c r="AY163" s="269"/>
      <c r="AZ163" s="269"/>
      <c r="BA163" s="269"/>
      <c r="BB163" s="270"/>
      <c r="BC163" s="285"/>
      <c r="BF163" s="286"/>
      <c r="BG163" s="286"/>
      <c r="BH163" s="73"/>
      <c r="BM163" s="284"/>
      <c r="BN163" s="269"/>
      <c r="BO163" s="269"/>
      <c r="BP163" s="269"/>
      <c r="BQ163" s="269"/>
      <c r="BR163" s="270"/>
      <c r="BS163" s="285"/>
      <c r="BV163" s="286"/>
      <c r="BW163" s="286"/>
      <c r="BX163" s="73"/>
      <c r="CC163" s="284"/>
      <c r="CD163" s="269"/>
      <c r="CE163" s="269"/>
      <c r="CF163" s="269"/>
      <c r="CG163" s="269"/>
      <c r="CH163" s="270"/>
      <c r="CI163" s="285"/>
      <c r="CL163" s="286"/>
      <c r="CM163" s="286"/>
      <c r="CN163" s="73"/>
      <c r="CS163" s="284"/>
      <c r="CT163" s="269"/>
      <c r="CU163" s="269"/>
      <c r="CV163" s="269"/>
      <c r="CW163" s="269"/>
      <c r="CX163" s="270"/>
      <c r="CY163" s="285"/>
      <c r="DB163" s="286"/>
      <c r="DC163" s="286"/>
      <c r="DD163" s="73"/>
      <c r="DI163" s="284"/>
      <c r="DJ163" s="269"/>
      <c r="DK163" s="269"/>
      <c r="DL163" s="269"/>
      <c r="DM163" s="269"/>
      <c r="DN163" s="270"/>
      <c r="DO163" s="285"/>
      <c r="DR163" s="286"/>
      <c r="DS163" s="286"/>
      <c r="DT163" s="73"/>
      <c r="DY163" s="284"/>
      <c r="DZ163" s="269"/>
      <c r="EA163" s="269"/>
      <c r="EB163" s="269"/>
      <c r="EC163" s="269"/>
      <c r="ED163" s="270"/>
      <c r="EE163" s="285"/>
      <c r="EH163" s="286"/>
      <c r="EI163" s="286"/>
      <c r="EJ163" s="73"/>
      <c r="EO163" s="284"/>
      <c r="EP163" s="269"/>
      <c r="EQ163" s="269"/>
      <c r="ER163" s="269"/>
      <c r="ES163" s="269"/>
      <c r="ET163" s="270"/>
      <c r="EU163" s="285"/>
      <c r="EX163" s="286"/>
      <c r="EY163" s="286"/>
      <c r="EZ163" s="73"/>
      <c r="FE163" s="284"/>
      <c r="FF163" s="269"/>
      <c r="FG163" s="269"/>
      <c r="FH163" s="269"/>
      <c r="FI163" s="269"/>
      <c r="FJ163" s="270"/>
      <c r="FK163" s="285"/>
      <c r="FN163" s="286"/>
      <c r="FO163" s="286"/>
      <c r="FP163" s="73"/>
      <c r="FU163" s="284"/>
      <c r="FV163" s="269"/>
      <c r="FW163" s="269"/>
      <c r="FX163" s="269"/>
      <c r="FY163" s="269"/>
      <c r="FZ163" s="270"/>
      <c r="GA163" s="285"/>
      <c r="GD163" s="286"/>
      <c r="GE163" s="286"/>
      <c r="GF163" s="73"/>
      <c r="GK163" s="284"/>
      <c r="GL163" s="269"/>
      <c r="GM163" s="269"/>
      <c r="GN163" s="269"/>
      <c r="GO163" s="269"/>
      <c r="GP163" s="270"/>
      <c r="GQ163" s="285"/>
      <c r="GT163" s="286"/>
      <c r="GU163" s="286"/>
      <c r="GV163" s="73"/>
      <c r="HA163" s="284"/>
      <c r="HB163" s="269"/>
      <c r="HC163" s="269"/>
      <c r="HD163" s="269"/>
      <c r="HE163" s="269"/>
      <c r="HF163" s="270"/>
      <c r="HG163" s="285"/>
      <c r="HJ163" s="286"/>
      <c r="HK163" s="286"/>
      <c r="HL163" s="73"/>
      <c r="HQ163" s="284"/>
      <c r="HR163" s="269"/>
      <c r="HS163" s="269"/>
      <c r="HT163" s="269"/>
      <c r="HU163" s="269"/>
      <c r="HV163" s="270"/>
      <c r="HW163" s="285"/>
      <c r="HZ163" s="286"/>
      <c r="IA163" s="286"/>
      <c r="IB163" s="73"/>
      <c r="IG163" s="284"/>
      <c r="IH163" s="269"/>
      <c r="II163" s="269"/>
      <c r="IJ163" s="269"/>
      <c r="IK163" s="269"/>
      <c r="IL163" s="270"/>
      <c r="IM163" s="285"/>
      <c r="IP163" s="286"/>
      <c r="IQ163" s="286"/>
      <c r="IR163" s="73"/>
    </row>
    <row r="164" spans="1:252" s="1" customFormat="1" ht="13.5" customHeight="1">
      <c r="A164" s="268"/>
      <c r="B164" s="269"/>
      <c r="C164" s="269"/>
      <c r="D164" s="269"/>
      <c r="E164" s="269"/>
      <c r="F164" s="270"/>
      <c r="G164" s="285"/>
      <c r="J164" s="296"/>
      <c r="K164" s="272"/>
      <c r="L164" s="90"/>
      <c r="M164"/>
      <c r="N164"/>
      <c r="O164"/>
      <c r="Q164" s="284"/>
      <c r="R164" s="269"/>
      <c r="S164" s="269"/>
      <c r="T164" s="269"/>
      <c r="U164" s="269"/>
      <c r="V164" s="270"/>
      <c r="W164" s="285"/>
      <c r="Z164" s="286"/>
      <c r="AA164" s="286"/>
      <c r="AB164" s="73"/>
      <c r="AG164" s="284"/>
      <c r="AH164" s="269"/>
      <c r="AI164" s="269"/>
      <c r="AJ164" s="269"/>
      <c r="AK164" s="269"/>
      <c r="AL164" s="270"/>
      <c r="AM164" s="285"/>
      <c r="AP164" s="286"/>
      <c r="AQ164" s="286"/>
      <c r="AR164" s="73"/>
      <c r="AW164" s="284"/>
      <c r="AX164" s="269"/>
      <c r="AY164" s="269"/>
      <c r="AZ164" s="269"/>
      <c r="BA164" s="269"/>
      <c r="BB164" s="270"/>
      <c r="BC164" s="285"/>
      <c r="BF164" s="286"/>
      <c r="BG164" s="286"/>
      <c r="BH164" s="73"/>
      <c r="BM164" s="284"/>
      <c r="BN164" s="269"/>
      <c r="BO164" s="269"/>
      <c r="BP164" s="269"/>
      <c r="BQ164" s="269"/>
      <c r="BR164" s="270"/>
      <c r="BS164" s="285"/>
      <c r="BV164" s="286"/>
      <c r="BW164" s="286"/>
      <c r="BX164" s="73"/>
      <c r="CC164" s="284"/>
      <c r="CD164" s="269"/>
      <c r="CE164" s="269"/>
      <c r="CF164" s="269"/>
      <c r="CG164" s="269"/>
      <c r="CH164" s="270"/>
      <c r="CI164" s="285"/>
      <c r="CL164" s="286"/>
      <c r="CM164" s="286"/>
      <c r="CN164" s="73"/>
      <c r="CS164" s="284"/>
      <c r="CT164" s="269"/>
      <c r="CU164" s="269"/>
      <c r="CV164" s="269"/>
      <c r="CW164" s="269"/>
      <c r="CX164" s="270"/>
      <c r="CY164" s="285"/>
      <c r="DB164" s="286"/>
      <c r="DC164" s="286"/>
      <c r="DD164" s="73"/>
      <c r="DI164" s="284"/>
      <c r="DJ164" s="269"/>
      <c r="DK164" s="269"/>
      <c r="DL164" s="269"/>
      <c r="DM164" s="269"/>
      <c r="DN164" s="270"/>
      <c r="DO164" s="285"/>
      <c r="DR164" s="286"/>
      <c r="DS164" s="286"/>
      <c r="DT164" s="73"/>
      <c r="DY164" s="284"/>
      <c r="DZ164" s="269"/>
      <c r="EA164" s="269"/>
      <c r="EB164" s="269"/>
      <c r="EC164" s="269"/>
      <c r="ED164" s="270"/>
      <c r="EE164" s="285"/>
      <c r="EH164" s="286"/>
      <c r="EI164" s="286"/>
      <c r="EJ164" s="73"/>
      <c r="EO164" s="284"/>
      <c r="EP164" s="269"/>
      <c r="EQ164" s="269"/>
      <c r="ER164" s="269"/>
      <c r="ES164" s="269"/>
      <c r="ET164" s="270"/>
      <c r="EU164" s="285"/>
      <c r="EX164" s="286"/>
      <c r="EY164" s="286"/>
      <c r="EZ164" s="73"/>
      <c r="FE164" s="284"/>
      <c r="FF164" s="269"/>
      <c r="FG164" s="269"/>
      <c r="FH164" s="269"/>
      <c r="FI164" s="269"/>
      <c r="FJ164" s="270"/>
      <c r="FK164" s="285"/>
      <c r="FN164" s="286"/>
      <c r="FO164" s="286"/>
      <c r="FP164" s="73"/>
      <c r="FU164" s="284"/>
      <c r="FV164" s="269"/>
      <c r="FW164" s="269"/>
      <c r="FX164" s="269"/>
      <c r="FY164" s="269"/>
      <c r="FZ164" s="270"/>
      <c r="GA164" s="285"/>
      <c r="GD164" s="286"/>
      <c r="GE164" s="286"/>
      <c r="GF164" s="73"/>
      <c r="GK164" s="284"/>
      <c r="GL164" s="269"/>
      <c r="GM164" s="269"/>
      <c r="GN164" s="269"/>
      <c r="GO164" s="269"/>
      <c r="GP164" s="270"/>
      <c r="GQ164" s="285"/>
      <c r="GT164" s="286"/>
      <c r="GU164" s="286"/>
      <c r="GV164" s="73"/>
      <c r="HA164" s="284"/>
      <c r="HB164" s="269"/>
      <c r="HC164" s="269"/>
      <c r="HD164" s="269"/>
      <c r="HE164" s="269"/>
      <c r="HF164" s="270"/>
      <c r="HG164" s="285"/>
      <c r="HJ164" s="286"/>
      <c r="HK164" s="286"/>
      <c r="HL164" s="73"/>
      <c r="HQ164" s="284"/>
      <c r="HR164" s="269"/>
      <c r="HS164" s="269"/>
      <c r="HT164" s="269"/>
      <c r="HU164" s="269"/>
      <c r="HV164" s="270"/>
      <c r="HW164" s="285"/>
      <c r="HZ164" s="286"/>
      <c r="IA164" s="286"/>
      <c r="IB164" s="73"/>
      <c r="IG164" s="284"/>
      <c r="IH164" s="269"/>
      <c r="II164" s="269"/>
      <c r="IJ164" s="269"/>
      <c r="IK164" s="269"/>
      <c r="IL164" s="270"/>
      <c r="IM164" s="285"/>
      <c r="IP164" s="286"/>
      <c r="IQ164" s="286"/>
      <c r="IR164" s="73"/>
    </row>
    <row r="165" spans="1:252" s="1" customFormat="1" ht="13.5" customHeight="1">
      <c r="A165" s="268"/>
      <c r="B165" s="269"/>
      <c r="C165" s="269"/>
      <c r="D165" s="269"/>
      <c r="E165" s="269"/>
      <c r="F165" s="270"/>
      <c r="G165" s="285"/>
      <c r="J165" s="296"/>
      <c r="K165" s="272"/>
      <c r="L165" s="90"/>
      <c r="M165"/>
      <c r="N165"/>
      <c r="O165"/>
      <c r="Q165" s="284"/>
      <c r="R165" s="269"/>
      <c r="S165" s="269"/>
      <c r="T165" s="269"/>
      <c r="U165" s="269"/>
      <c r="V165" s="270"/>
      <c r="W165" s="285"/>
      <c r="Z165" s="286"/>
      <c r="AA165" s="286"/>
      <c r="AB165" s="73"/>
      <c r="AG165" s="284"/>
      <c r="AH165" s="269"/>
      <c r="AI165" s="269"/>
      <c r="AJ165" s="269"/>
      <c r="AK165" s="269"/>
      <c r="AL165" s="270"/>
      <c r="AM165" s="285"/>
      <c r="AP165" s="286"/>
      <c r="AQ165" s="286"/>
      <c r="AR165" s="73"/>
      <c r="AW165" s="284"/>
      <c r="AX165" s="269"/>
      <c r="AY165" s="269"/>
      <c r="AZ165" s="269"/>
      <c r="BA165" s="269"/>
      <c r="BB165" s="270"/>
      <c r="BC165" s="285"/>
      <c r="BF165" s="286"/>
      <c r="BG165" s="286"/>
      <c r="BH165" s="73"/>
      <c r="BM165" s="284"/>
      <c r="BN165" s="269"/>
      <c r="BO165" s="269"/>
      <c r="BP165" s="269"/>
      <c r="BQ165" s="269"/>
      <c r="BR165" s="270"/>
      <c r="BS165" s="285"/>
      <c r="BV165" s="286"/>
      <c r="BW165" s="286"/>
      <c r="BX165" s="73"/>
      <c r="CC165" s="284"/>
      <c r="CD165" s="269"/>
      <c r="CE165" s="269"/>
      <c r="CF165" s="269"/>
      <c r="CG165" s="269"/>
      <c r="CH165" s="270"/>
      <c r="CI165" s="285"/>
      <c r="CL165" s="286"/>
      <c r="CM165" s="286"/>
      <c r="CN165" s="73"/>
      <c r="CS165" s="284"/>
      <c r="CT165" s="269"/>
      <c r="CU165" s="269"/>
      <c r="CV165" s="269"/>
      <c r="CW165" s="269"/>
      <c r="CX165" s="270"/>
      <c r="CY165" s="285"/>
      <c r="DB165" s="286"/>
      <c r="DC165" s="286"/>
      <c r="DD165" s="73"/>
      <c r="DI165" s="284"/>
      <c r="DJ165" s="269"/>
      <c r="DK165" s="269"/>
      <c r="DL165" s="269"/>
      <c r="DM165" s="269"/>
      <c r="DN165" s="270"/>
      <c r="DO165" s="285"/>
      <c r="DR165" s="286"/>
      <c r="DS165" s="286"/>
      <c r="DT165" s="73"/>
      <c r="DY165" s="284"/>
      <c r="DZ165" s="269"/>
      <c r="EA165" s="269"/>
      <c r="EB165" s="269"/>
      <c r="EC165" s="269"/>
      <c r="ED165" s="270"/>
      <c r="EE165" s="285"/>
      <c r="EH165" s="286"/>
      <c r="EI165" s="286"/>
      <c r="EJ165" s="73"/>
      <c r="EO165" s="284"/>
      <c r="EP165" s="269"/>
      <c r="EQ165" s="269"/>
      <c r="ER165" s="269"/>
      <c r="ES165" s="269"/>
      <c r="ET165" s="270"/>
      <c r="EU165" s="285"/>
      <c r="EX165" s="286"/>
      <c r="EY165" s="286"/>
      <c r="EZ165" s="73"/>
      <c r="FE165" s="284"/>
      <c r="FF165" s="269"/>
      <c r="FG165" s="269"/>
      <c r="FH165" s="269"/>
      <c r="FI165" s="269"/>
      <c r="FJ165" s="270"/>
      <c r="FK165" s="285"/>
      <c r="FN165" s="286"/>
      <c r="FO165" s="286"/>
      <c r="FP165" s="73"/>
      <c r="FU165" s="284"/>
      <c r="FV165" s="269"/>
      <c r="FW165" s="269"/>
      <c r="FX165" s="269"/>
      <c r="FY165" s="269"/>
      <c r="FZ165" s="270"/>
      <c r="GA165" s="285"/>
      <c r="GD165" s="286"/>
      <c r="GE165" s="286"/>
      <c r="GF165" s="73"/>
      <c r="GK165" s="284"/>
      <c r="GL165" s="269"/>
      <c r="GM165" s="269"/>
      <c r="GN165" s="269"/>
      <c r="GO165" s="269"/>
      <c r="GP165" s="270"/>
      <c r="GQ165" s="285"/>
      <c r="GT165" s="286"/>
      <c r="GU165" s="286"/>
      <c r="GV165" s="73"/>
      <c r="HA165" s="284"/>
      <c r="HB165" s="269"/>
      <c r="HC165" s="269"/>
      <c r="HD165" s="269"/>
      <c r="HE165" s="269"/>
      <c r="HF165" s="270"/>
      <c r="HG165" s="285"/>
      <c r="HJ165" s="286"/>
      <c r="HK165" s="286"/>
      <c r="HL165" s="73"/>
      <c r="HQ165" s="284"/>
      <c r="HR165" s="269"/>
      <c r="HS165" s="269"/>
      <c r="HT165" s="269"/>
      <c r="HU165" s="269"/>
      <c r="HV165" s="270"/>
      <c r="HW165" s="285"/>
      <c r="HZ165" s="286"/>
      <c r="IA165" s="286"/>
      <c r="IB165" s="73"/>
      <c r="IG165" s="284"/>
      <c r="IH165" s="269"/>
      <c r="II165" s="269"/>
      <c r="IJ165" s="269"/>
      <c r="IK165" s="269"/>
      <c r="IL165" s="270"/>
      <c r="IM165" s="285"/>
      <c r="IP165" s="286"/>
      <c r="IQ165" s="286"/>
      <c r="IR165" s="73"/>
    </row>
    <row r="166" spans="1:252" s="1" customFormat="1" ht="13.5" customHeight="1">
      <c r="A166" s="268"/>
      <c r="B166" s="269"/>
      <c r="C166" s="269"/>
      <c r="D166" s="269"/>
      <c r="E166" s="269"/>
      <c r="F166" s="270"/>
      <c r="G166" s="285"/>
      <c r="J166" s="296"/>
      <c r="K166" s="272"/>
      <c r="L166" s="90"/>
      <c r="M166"/>
      <c r="N166"/>
      <c r="O166"/>
      <c r="Q166" s="284"/>
      <c r="R166" s="269"/>
      <c r="S166" s="269"/>
      <c r="T166" s="269"/>
      <c r="U166" s="269"/>
      <c r="V166" s="270"/>
      <c r="W166" s="285"/>
      <c r="Z166" s="286"/>
      <c r="AA166" s="286"/>
      <c r="AB166" s="73"/>
      <c r="AG166" s="284"/>
      <c r="AH166" s="269"/>
      <c r="AI166" s="269"/>
      <c r="AJ166" s="269"/>
      <c r="AK166" s="269"/>
      <c r="AL166" s="270"/>
      <c r="AM166" s="285"/>
      <c r="AP166" s="286"/>
      <c r="AQ166" s="286"/>
      <c r="AR166" s="73"/>
      <c r="AW166" s="284"/>
      <c r="AX166" s="269"/>
      <c r="AY166" s="269"/>
      <c r="AZ166" s="269"/>
      <c r="BA166" s="269"/>
      <c r="BB166" s="270"/>
      <c r="BC166" s="285"/>
      <c r="BF166" s="286"/>
      <c r="BG166" s="286"/>
      <c r="BH166" s="73"/>
      <c r="BM166" s="284"/>
      <c r="BN166" s="269"/>
      <c r="BO166" s="269"/>
      <c r="BP166" s="269"/>
      <c r="BQ166" s="269"/>
      <c r="BR166" s="270"/>
      <c r="BS166" s="285"/>
      <c r="BV166" s="286"/>
      <c r="BW166" s="286"/>
      <c r="BX166" s="73"/>
      <c r="CC166" s="284"/>
      <c r="CD166" s="269"/>
      <c r="CE166" s="269"/>
      <c r="CF166" s="269"/>
      <c r="CG166" s="269"/>
      <c r="CH166" s="270"/>
      <c r="CI166" s="285"/>
      <c r="CL166" s="286"/>
      <c r="CM166" s="286"/>
      <c r="CN166" s="73"/>
      <c r="CS166" s="284"/>
      <c r="CT166" s="269"/>
      <c r="CU166" s="269"/>
      <c r="CV166" s="269"/>
      <c r="CW166" s="269"/>
      <c r="CX166" s="270"/>
      <c r="CY166" s="285"/>
      <c r="DB166" s="286"/>
      <c r="DC166" s="286"/>
      <c r="DD166" s="73"/>
      <c r="DI166" s="284"/>
      <c r="DJ166" s="269"/>
      <c r="DK166" s="269"/>
      <c r="DL166" s="269"/>
      <c r="DM166" s="269"/>
      <c r="DN166" s="270"/>
      <c r="DO166" s="285"/>
      <c r="DR166" s="286"/>
      <c r="DS166" s="286"/>
      <c r="DT166" s="73"/>
      <c r="DY166" s="284"/>
      <c r="DZ166" s="269"/>
      <c r="EA166" s="269"/>
      <c r="EB166" s="269"/>
      <c r="EC166" s="269"/>
      <c r="ED166" s="270"/>
      <c r="EE166" s="285"/>
      <c r="EH166" s="286"/>
      <c r="EI166" s="286"/>
      <c r="EJ166" s="73"/>
      <c r="EO166" s="284"/>
      <c r="EP166" s="269"/>
      <c r="EQ166" s="269"/>
      <c r="ER166" s="269"/>
      <c r="ES166" s="269"/>
      <c r="ET166" s="270"/>
      <c r="EU166" s="285"/>
      <c r="EX166" s="286"/>
      <c r="EY166" s="286"/>
      <c r="EZ166" s="73"/>
      <c r="FE166" s="284"/>
      <c r="FF166" s="269"/>
      <c r="FG166" s="269"/>
      <c r="FH166" s="269"/>
      <c r="FI166" s="269"/>
      <c r="FJ166" s="270"/>
      <c r="FK166" s="285"/>
      <c r="FN166" s="286"/>
      <c r="FO166" s="286"/>
      <c r="FP166" s="73"/>
      <c r="FU166" s="284"/>
      <c r="FV166" s="269"/>
      <c r="FW166" s="269"/>
      <c r="FX166" s="269"/>
      <c r="FY166" s="269"/>
      <c r="FZ166" s="270"/>
      <c r="GA166" s="285"/>
      <c r="GD166" s="286"/>
      <c r="GE166" s="286"/>
      <c r="GF166" s="73"/>
      <c r="GK166" s="284"/>
      <c r="GL166" s="269"/>
      <c r="GM166" s="269"/>
      <c r="GN166" s="269"/>
      <c r="GO166" s="269"/>
      <c r="GP166" s="270"/>
      <c r="GQ166" s="285"/>
      <c r="GT166" s="286"/>
      <c r="GU166" s="286"/>
      <c r="GV166" s="73"/>
      <c r="HA166" s="284"/>
      <c r="HB166" s="269"/>
      <c r="HC166" s="269"/>
      <c r="HD166" s="269"/>
      <c r="HE166" s="269"/>
      <c r="HF166" s="270"/>
      <c r="HG166" s="285"/>
      <c r="HJ166" s="286"/>
      <c r="HK166" s="286"/>
      <c r="HL166" s="73"/>
      <c r="HQ166" s="284"/>
      <c r="HR166" s="269"/>
      <c r="HS166" s="269"/>
      <c r="HT166" s="269"/>
      <c r="HU166" s="269"/>
      <c r="HV166" s="270"/>
      <c r="HW166" s="285"/>
      <c r="HZ166" s="286"/>
      <c r="IA166" s="286"/>
      <c r="IB166" s="73"/>
      <c r="IG166" s="284"/>
      <c r="IH166" s="269"/>
      <c r="II166" s="269"/>
      <c r="IJ166" s="269"/>
      <c r="IK166" s="269"/>
      <c r="IL166" s="270"/>
      <c r="IM166" s="285"/>
      <c r="IP166" s="286"/>
      <c r="IQ166" s="286"/>
      <c r="IR166" s="73"/>
    </row>
    <row r="167" spans="1:252" s="1" customFormat="1" ht="13.5" customHeight="1">
      <c r="A167" s="268"/>
      <c r="B167" s="269"/>
      <c r="C167" s="269"/>
      <c r="D167" s="269"/>
      <c r="E167" s="269"/>
      <c r="F167" s="270"/>
      <c r="G167" s="285"/>
      <c r="J167" s="296" t="s">
        <v>237</v>
      </c>
      <c r="K167" s="272"/>
      <c r="L167" s="90"/>
      <c r="M167"/>
      <c r="N167"/>
      <c r="O167"/>
      <c r="Q167" s="284"/>
      <c r="R167" s="269"/>
      <c r="S167" s="269"/>
      <c r="T167" s="269"/>
      <c r="U167" s="269"/>
      <c r="V167" s="270"/>
      <c r="W167" s="285"/>
      <c r="Z167" s="286"/>
      <c r="AA167" s="286"/>
      <c r="AB167" s="73"/>
      <c r="AG167" s="284"/>
      <c r="AH167" s="269"/>
      <c r="AI167" s="269"/>
      <c r="AJ167" s="269"/>
      <c r="AK167" s="269"/>
      <c r="AL167" s="270"/>
      <c r="AM167" s="285"/>
      <c r="AP167" s="286"/>
      <c r="AQ167" s="286"/>
      <c r="AR167" s="73"/>
      <c r="AW167" s="284"/>
      <c r="AX167" s="269"/>
      <c r="AY167" s="269"/>
      <c r="AZ167" s="269"/>
      <c r="BA167" s="269"/>
      <c r="BB167" s="270"/>
      <c r="BC167" s="285"/>
      <c r="BF167" s="286"/>
      <c r="BG167" s="286"/>
      <c r="BH167" s="73"/>
      <c r="BM167" s="284"/>
      <c r="BN167" s="269"/>
      <c r="BO167" s="269"/>
      <c r="BP167" s="269"/>
      <c r="BQ167" s="269"/>
      <c r="BR167" s="270"/>
      <c r="BS167" s="285"/>
      <c r="BV167" s="286"/>
      <c r="BW167" s="286"/>
      <c r="BX167" s="73"/>
      <c r="CC167" s="284"/>
      <c r="CD167" s="269"/>
      <c r="CE167" s="269"/>
      <c r="CF167" s="269"/>
      <c r="CG167" s="269"/>
      <c r="CH167" s="270"/>
      <c r="CI167" s="285"/>
      <c r="CL167" s="286"/>
      <c r="CM167" s="286"/>
      <c r="CN167" s="73"/>
      <c r="CS167" s="284"/>
      <c r="CT167" s="269"/>
      <c r="CU167" s="269"/>
      <c r="CV167" s="269"/>
      <c r="CW167" s="269"/>
      <c r="CX167" s="270"/>
      <c r="CY167" s="285"/>
      <c r="DB167" s="286"/>
      <c r="DC167" s="286"/>
      <c r="DD167" s="73"/>
      <c r="DI167" s="284"/>
      <c r="DJ167" s="269"/>
      <c r="DK167" s="269"/>
      <c r="DL167" s="269"/>
      <c r="DM167" s="269"/>
      <c r="DN167" s="270"/>
      <c r="DO167" s="285"/>
      <c r="DR167" s="286"/>
      <c r="DS167" s="286"/>
      <c r="DT167" s="73"/>
      <c r="DY167" s="284"/>
      <c r="DZ167" s="269"/>
      <c r="EA167" s="269"/>
      <c r="EB167" s="269"/>
      <c r="EC167" s="269"/>
      <c r="ED167" s="270"/>
      <c r="EE167" s="285"/>
      <c r="EH167" s="286"/>
      <c r="EI167" s="286"/>
      <c r="EJ167" s="73"/>
      <c r="EO167" s="284"/>
      <c r="EP167" s="269"/>
      <c r="EQ167" s="269"/>
      <c r="ER167" s="269"/>
      <c r="ES167" s="269"/>
      <c r="ET167" s="270"/>
      <c r="EU167" s="285"/>
      <c r="EX167" s="286"/>
      <c r="EY167" s="286"/>
      <c r="EZ167" s="73"/>
      <c r="FE167" s="284"/>
      <c r="FF167" s="269"/>
      <c r="FG167" s="269"/>
      <c r="FH167" s="269"/>
      <c r="FI167" s="269"/>
      <c r="FJ167" s="270"/>
      <c r="FK167" s="285"/>
      <c r="FN167" s="286"/>
      <c r="FO167" s="286"/>
      <c r="FP167" s="73"/>
      <c r="FU167" s="284"/>
      <c r="FV167" s="269"/>
      <c r="FW167" s="269"/>
      <c r="FX167" s="269"/>
      <c r="FY167" s="269"/>
      <c r="FZ167" s="270"/>
      <c r="GA167" s="285"/>
      <c r="GD167" s="286"/>
      <c r="GE167" s="286"/>
      <c r="GF167" s="73"/>
      <c r="GK167" s="284"/>
      <c r="GL167" s="269"/>
      <c r="GM167" s="269"/>
      <c r="GN167" s="269"/>
      <c r="GO167" s="269"/>
      <c r="GP167" s="270"/>
      <c r="GQ167" s="285"/>
      <c r="GT167" s="286"/>
      <c r="GU167" s="286"/>
      <c r="GV167" s="73"/>
      <c r="HA167" s="284"/>
      <c r="HB167" s="269"/>
      <c r="HC167" s="269"/>
      <c r="HD167" s="269"/>
      <c r="HE167" s="269"/>
      <c r="HF167" s="270"/>
      <c r="HG167" s="285"/>
      <c r="HJ167" s="286"/>
      <c r="HK167" s="286"/>
      <c r="HL167" s="73"/>
      <c r="HQ167" s="284"/>
      <c r="HR167" s="269"/>
      <c r="HS167" s="269"/>
      <c r="HT167" s="269"/>
      <c r="HU167" s="269"/>
      <c r="HV167" s="270"/>
      <c r="HW167" s="285"/>
      <c r="HZ167" s="286"/>
      <c r="IA167" s="286"/>
      <c r="IB167" s="73"/>
      <c r="IG167" s="284"/>
      <c r="IH167" s="269"/>
      <c r="II167" s="269"/>
      <c r="IJ167" s="269"/>
      <c r="IK167" s="269"/>
      <c r="IL167" s="270"/>
      <c r="IM167" s="285"/>
      <c r="IP167" s="286"/>
      <c r="IQ167" s="286"/>
      <c r="IR167" s="73"/>
    </row>
    <row r="168" spans="1:252" s="1" customFormat="1" ht="13.5" customHeight="1" thickBot="1">
      <c r="A168" s="268"/>
      <c r="B168" s="269"/>
      <c r="C168" s="269"/>
      <c r="D168" s="269"/>
      <c r="E168" s="269"/>
      <c r="F168" s="270"/>
      <c r="G168" s="285"/>
      <c r="J168" s="40" t="s">
        <v>238</v>
      </c>
      <c r="K168" s="272"/>
      <c r="L168" s="90"/>
      <c r="M168"/>
      <c r="N168"/>
      <c r="O168"/>
      <c r="Q168" s="284"/>
      <c r="R168" s="269"/>
      <c r="S168" s="269"/>
      <c r="T168" s="269"/>
      <c r="U168" s="269"/>
      <c r="V168" s="270"/>
      <c r="W168" s="285"/>
      <c r="Z168" s="286"/>
      <c r="AA168" s="286"/>
      <c r="AB168" s="73"/>
      <c r="AG168" s="284"/>
      <c r="AH168" s="269"/>
      <c r="AI168" s="269"/>
      <c r="AJ168" s="269"/>
      <c r="AK168" s="269"/>
      <c r="AL168" s="270"/>
      <c r="AM168" s="285"/>
      <c r="AP168" s="286"/>
      <c r="AQ168" s="286"/>
      <c r="AR168" s="73"/>
      <c r="AW168" s="284"/>
      <c r="AX168" s="269"/>
      <c r="AY168" s="269"/>
      <c r="AZ168" s="269"/>
      <c r="BA168" s="269"/>
      <c r="BB168" s="270"/>
      <c r="BC168" s="285"/>
      <c r="BF168" s="286"/>
      <c r="BG168" s="286"/>
      <c r="BH168" s="73"/>
      <c r="BM168" s="284"/>
      <c r="BN168" s="269"/>
      <c r="BO168" s="269"/>
      <c r="BP168" s="269"/>
      <c r="BQ168" s="269"/>
      <c r="BR168" s="270"/>
      <c r="BS168" s="285"/>
      <c r="BV168" s="286"/>
      <c r="BW168" s="286"/>
      <c r="BX168" s="73"/>
      <c r="CC168" s="284"/>
      <c r="CD168" s="269"/>
      <c r="CE168" s="269"/>
      <c r="CF168" s="269"/>
      <c r="CG168" s="269"/>
      <c r="CH168" s="270"/>
      <c r="CI168" s="285"/>
      <c r="CL168" s="286"/>
      <c r="CM168" s="286"/>
      <c r="CN168" s="73"/>
      <c r="CS168" s="284"/>
      <c r="CT168" s="269"/>
      <c r="CU168" s="269"/>
      <c r="CV168" s="269"/>
      <c r="CW168" s="269"/>
      <c r="CX168" s="270"/>
      <c r="CY168" s="285"/>
      <c r="DB168" s="286"/>
      <c r="DC168" s="286"/>
      <c r="DD168" s="73"/>
      <c r="DI168" s="284"/>
      <c r="DJ168" s="269"/>
      <c r="DK168" s="269"/>
      <c r="DL168" s="269"/>
      <c r="DM168" s="269"/>
      <c r="DN168" s="270"/>
      <c r="DO168" s="285"/>
      <c r="DR168" s="286"/>
      <c r="DS168" s="286"/>
      <c r="DT168" s="73"/>
      <c r="DY168" s="284"/>
      <c r="DZ168" s="269"/>
      <c r="EA168" s="269"/>
      <c r="EB168" s="269"/>
      <c r="EC168" s="269"/>
      <c r="ED168" s="270"/>
      <c r="EE168" s="285"/>
      <c r="EH168" s="286"/>
      <c r="EI168" s="286"/>
      <c r="EJ168" s="73"/>
      <c r="EO168" s="284"/>
      <c r="EP168" s="269"/>
      <c r="EQ168" s="269"/>
      <c r="ER168" s="269"/>
      <c r="ES168" s="269"/>
      <c r="ET168" s="270"/>
      <c r="EU168" s="285"/>
      <c r="EX168" s="286"/>
      <c r="EY168" s="286"/>
      <c r="EZ168" s="73"/>
      <c r="FE168" s="284"/>
      <c r="FF168" s="269"/>
      <c r="FG168" s="269"/>
      <c r="FH168" s="269"/>
      <c r="FI168" s="269"/>
      <c r="FJ168" s="270"/>
      <c r="FK168" s="285"/>
      <c r="FN168" s="286"/>
      <c r="FO168" s="286"/>
      <c r="FP168" s="73"/>
      <c r="FU168" s="284"/>
      <c r="FV168" s="269"/>
      <c r="FW168" s="269"/>
      <c r="FX168" s="269"/>
      <c r="FY168" s="269"/>
      <c r="FZ168" s="270"/>
      <c r="GA168" s="285"/>
      <c r="GD168" s="286"/>
      <c r="GE168" s="286"/>
      <c r="GF168" s="73"/>
      <c r="GK168" s="284"/>
      <c r="GL168" s="269"/>
      <c r="GM168" s="269"/>
      <c r="GN168" s="269"/>
      <c r="GO168" s="269"/>
      <c r="GP168" s="270"/>
      <c r="GQ168" s="285"/>
      <c r="GT168" s="286"/>
      <c r="GU168" s="286"/>
      <c r="GV168" s="73"/>
      <c r="HA168" s="284"/>
      <c r="HB168" s="269"/>
      <c r="HC168" s="269"/>
      <c r="HD168" s="269"/>
      <c r="HE168" s="269"/>
      <c r="HF168" s="270"/>
      <c r="HG168" s="285"/>
      <c r="HJ168" s="286"/>
      <c r="HK168" s="286"/>
      <c r="HL168" s="73"/>
      <c r="HQ168" s="284"/>
      <c r="HR168" s="269"/>
      <c r="HS168" s="269"/>
      <c r="HT168" s="269"/>
      <c r="HU168" s="269"/>
      <c r="HV168" s="270"/>
      <c r="HW168" s="285"/>
      <c r="HZ168" s="286"/>
      <c r="IA168" s="286"/>
      <c r="IB168" s="73"/>
      <c r="IG168" s="284"/>
      <c r="IH168" s="269"/>
      <c r="II168" s="269"/>
      <c r="IJ168" s="269"/>
      <c r="IK168" s="269"/>
      <c r="IL168" s="270"/>
      <c r="IM168" s="285"/>
      <c r="IP168" s="286"/>
      <c r="IQ168" s="286"/>
      <c r="IR168" s="73"/>
    </row>
    <row r="169" spans="1:252" s="1" customFormat="1" ht="13.5" customHeight="1" thickBot="1">
      <c r="A169" s="299" t="s">
        <v>155</v>
      </c>
      <c r="B169" s="297" t="s">
        <v>159</v>
      </c>
      <c r="C169" s="357" t="s">
        <v>229</v>
      </c>
      <c r="D169" s="273" t="s">
        <v>160</v>
      </c>
      <c r="E169" s="297">
        <f>G128</f>
        <v>2018</v>
      </c>
      <c r="F169" s="298" t="s">
        <v>161</v>
      </c>
      <c r="G169" s="274">
        <v>0</v>
      </c>
      <c r="H169" s="11"/>
      <c r="I169" s="39" t="s">
        <v>235</v>
      </c>
      <c r="J169" s="377">
        <v>7010</v>
      </c>
      <c r="K169" s="39" t="s">
        <v>258</v>
      </c>
      <c r="M169"/>
      <c r="N169"/>
      <c r="Q169" s="41"/>
      <c r="R169" s="41"/>
      <c r="S169" s="41"/>
      <c r="T169" s="41"/>
      <c r="U169" s="41"/>
      <c r="V169" s="41"/>
      <c r="W169" s="287"/>
      <c r="X169" s="246"/>
      <c r="Y169" s="40"/>
      <c r="Z169" s="288"/>
      <c r="AA169" s="289"/>
      <c r="AB169" s="40"/>
      <c r="AG169" s="41"/>
      <c r="AH169" s="41"/>
      <c r="AI169" s="41"/>
      <c r="AJ169" s="41"/>
      <c r="AK169" s="41"/>
      <c r="AL169" s="41"/>
      <c r="AM169" s="287"/>
      <c r="AN169" s="246"/>
      <c r="AO169" s="40"/>
      <c r="AP169" s="288"/>
      <c r="AQ169" s="289"/>
      <c r="AR169" s="40"/>
      <c r="AW169" s="41"/>
      <c r="AX169" s="41"/>
      <c r="AY169" s="41"/>
      <c r="AZ169" s="41"/>
      <c r="BA169" s="41"/>
      <c r="BB169" s="41"/>
      <c r="BC169" s="287"/>
      <c r="BD169" s="246"/>
      <c r="BE169" s="40"/>
      <c r="BF169" s="288"/>
      <c r="BG169" s="289"/>
      <c r="BH169" s="40"/>
      <c r="BM169" s="41"/>
      <c r="BN169" s="41"/>
      <c r="BO169" s="41"/>
      <c r="BP169" s="41"/>
      <c r="BQ169" s="41"/>
      <c r="BR169" s="41"/>
      <c r="BS169" s="287"/>
      <c r="BT169" s="246"/>
      <c r="BU169" s="40"/>
      <c r="BV169" s="288"/>
      <c r="BW169" s="289"/>
      <c r="BX169" s="40"/>
      <c r="CC169" s="41"/>
      <c r="CD169" s="41"/>
      <c r="CE169" s="41"/>
      <c r="CF169" s="41"/>
      <c r="CG169" s="41"/>
      <c r="CH169" s="41"/>
      <c r="CI169" s="287"/>
      <c r="CJ169" s="246"/>
      <c r="CK169" s="40"/>
      <c r="CL169" s="288"/>
      <c r="CM169" s="289"/>
      <c r="CN169" s="40"/>
      <c r="CS169" s="41"/>
      <c r="CT169" s="41"/>
      <c r="CU169" s="41"/>
      <c r="CV169" s="41"/>
      <c r="CW169" s="41"/>
      <c r="CX169" s="41"/>
      <c r="CY169" s="287"/>
      <c r="CZ169" s="246"/>
      <c r="DA169" s="40"/>
      <c r="DB169" s="288"/>
      <c r="DC169" s="289"/>
      <c r="DD169" s="40"/>
      <c r="DI169" s="41"/>
      <c r="DJ169" s="41"/>
      <c r="DK169" s="41"/>
      <c r="DL169" s="41"/>
      <c r="DM169" s="41"/>
      <c r="DN169" s="41"/>
      <c r="DO169" s="287"/>
      <c r="DP169" s="246"/>
      <c r="DQ169" s="40"/>
      <c r="DR169" s="288"/>
      <c r="DS169" s="289"/>
      <c r="DT169" s="40"/>
      <c r="DY169" s="41"/>
      <c r="DZ169" s="41"/>
      <c r="EA169" s="41"/>
      <c r="EB169" s="41"/>
      <c r="EC169" s="41"/>
      <c r="ED169" s="41"/>
      <c r="EE169" s="287"/>
      <c r="EF169" s="246"/>
      <c r="EG169" s="40"/>
      <c r="EH169" s="288"/>
      <c r="EI169" s="289"/>
      <c r="EJ169" s="40"/>
      <c r="EO169" s="41"/>
      <c r="EP169" s="41"/>
      <c r="EQ169" s="41"/>
      <c r="ER169" s="41"/>
      <c r="ES169" s="41"/>
      <c r="ET169" s="41"/>
      <c r="EU169" s="287"/>
      <c r="EV169" s="246"/>
      <c r="EW169" s="40"/>
      <c r="EX169" s="288"/>
      <c r="EY169" s="289"/>
      <c r="EZ169" s="40"/>
      <c r="FE169" s="41"/>
      <c r="FF169" s="41"/>
      <c r="FG169" s="41"/>
      <c r="FH169" s="41"/>
      <c r="FI169" s="41"/>
      <c r="FJ169" s="41"/>
      <c r="FK169" s="287"/>
      <c r="FL169" s="246"/>
      <c r="FM169" s="40"/>
      <c r="FN169" s="288"/>
      <c r="FO169" s="289"/>
      <c r="FP169" s="40"/>
      <c r="FU169" s="41"/>
      <c r="FV169" s="41"/>
      <c r="FW169" s="41"/>
      <c r="FX169" s="41"/>
      <c r="FY169" s="41"/>
      <c r="FZ169" s="41"/>
      <c r="GA169" s="287"/>
      <c r="GB169" s="246"/>
      <c r="GC169" s="40"/>
      <c r="GD169" s="288"/>
      <c r="GE169" s="289"/>
      <c r="GF169" s="40"/>
      <c r="GK169" s="41"/>
      <c r="GL169" s="41"/>
      <c r="GM169" s="41"/>
      <c r="GN169" s="41"/>
      <c r="GO169" s="41"/>
      <c r="GP169" s="41"/>
      <c r="GQ169" s="287"/>
      <c r="GR169" s="246"/>
      <c r="GS169" s="40"/>
      <c r="GT169" s="288"/>
      <c r="GU169" s="289"/>
      <c r="GV169" s="40"/>
      <c r="HA169" s="41"/>
      <c r="HB169" s="41"/>
      <c r="HC169" s="41"/>
      <c r="HD169" s="41"/>
      <c r="HE169" s="41"/>
      <c r="HF169" s="41"/>
      <c r="HG169" s="287"/>
      <c r="HH169" s="246"/>
      <c r="HI169" s="40"/>
      <c r="HJ169" s="288"/>
      <c r="HK169" s="289"/>
      <c r="HL169" s="40"/>
      <c r="HQ169" s="41"/>
      <c r="HR169" s="41"/>
      <c r="HS169" s="41"/>
      <c r="HT169" s="41"/>
      <c r="HU169" s="41"/>
      <c r="HV169" s="41"/>
      <c r="HW169" s="287"/>
      <c r="HX169" s="246"/>
      <c r="HY169" s="40"/>
      <c r="HZ169" s="288"/>
      <c r="IA169" s="289"/>
      <c r="IB169" s="40"/>
      <c r="IG169" s="41"/>
      <c r="IH169" s="41"/>
      <c r="II169" s="41"/>
      <c r="IJ169" s="41"/>
      <c r="IK169" s="41"/>
      <c r="IL169" s="41"/>
      <c r="IM169" s="287"/>
      <c r="IN169" s="246"/>
      <c r="IO169" s="40"/>
      <c r="IP169" s="288"/>
      <c r="IQ169" s="289"/>
      <c r="IR169" s="40"/>
    </row>
    <row r="170" spans="1:252" s="1" customFormat="1" ht="13.5" customHeight="1" thickBot="1">
      <c r="A170" s="276" t="s">
        <v>156</v>
      </c>
      <c r="B170" s="292">
        <f>G128-1</f>
        <v>2017</v>
      </c>
      <c r="C170" s="278" t="s">
        <v>17</v>
      </c>
      <c r="D170" s="279">
        <v>0</v>
      </c>
      <c r="E170" s="280"/>
      <c r="F170" s="280"/>
      <c r="G170" s="281"/>
      <c r="H170" s="361"/>
      <c r="I170" s="39" t="s">
        <v>236</v>
      </c>
      <c r="J170" s="378">
        <v>7001.3</v>
      </c>
      <c r="K170" s="39" t="s">
        <v>259</v>
      </c>
      <c r="M170"/>
      <c r="N170"/>
      <c r="Q170" s="41"/>
      <c r="R170" s="277"/>
      <c r="S170" s="278"/>
      <c r="T170" s="290"/>
      <c r="U170" s="280"/>
      <c r="V170" s="280"/>
      <c r="W170" s="291"/>
      <c r="X170" s="246"/>
      <c r="Y170" s="40"/>
      <c r="Z170" s="289"/>
      <c r="AA170" s="289"/>
      <c r="AB170" s="40"/>
      <c r="AG170" s="41"/>
      <c r="AH170" s="277"/>
      <c r="AI170" s="278"/>
      <c r="AJ170" s="290"/>
      <c r="AK170" s="280"/>
      <c r="AL170" s="280"/>
      <c r="AM170" s="291"/>
      <c r="AN170" s="246"/>
      <c r="AO170" s="40"/>
      <c r="AP170" s="289"/>
      <c r="AQ170" s="289"/>
      <c r="AR170" s="40"/>
      <c r="AW170" s="41"/>
      <c r="AX170" s="277"/>
      <c r="AY170" s="278"/>
      <c r="AZ170" s="290"/>
      <c r="BA170" s="280"/>
      <c r="BB170" s="280"/>
      <c r="BC170" s="291"/>
      <c r="BD170" s="246"/>
      <c r="BE170" s="40"/>
      <c r="BF170" s="289"/>
      <c r="BG170" s="289"/>
      <c r="BH170" s="40"/>
      <c r="BM170" s="41"/>
      <c r="BN170" s="277"/>
      <c r="BO170" s="278"/>
      <c r="BP170" s="290"/>
      <c r="BQ170" s="280"/>
      <c r="BR170" s="280"/>
      <c r="BS170" s="291"/>
      <c r="BT170" s="246"/>
      <c r="BU170" s="40"/>
      <c r="BV170" s="289"/>
      <c r="BW170" s="289"/>
      <c r="BX170" s="40"/>
      <c r="CC170" s="41"/>
      <c r="CD170" s="277"/>
      <c r="CE170" s="278"/>
      <c r="CF170" s="290"/>
      <c r="CG170" s="280"/>
      <c r="CH170" s="280"/>
      <c r="CI170" s="291"/>
      <c r="CJ170" s="246"/>
      <c r="CK170" s="40"/>
      <c r="CL170" s="289"/>
      <c r="CM170" s="289"/>
      <c r="CN170" s="40"/>
      <c r="CS170" s="41"/>
      <c r="CT170" s="277"/>
      <c r="CU170" s="278"/>
      <c r="CV170" s="290"/>
      <c r="CW170" s="280"/>
      <c r="CX170" s="280"/>
      <c r="CY170" s="291"/>
      <c r="CZ170" s="246"/>
      <c r="DA170" s="40"/>
      <c r="DB170" s="289"/>
      <c r="DC170" s="289"/>
      <c r="DD170" s="40"/>
      <c r="DI170" s="41"/>
      <c r="DJ170" s="277"/>
      <c r="DK170" s="278"/>
      <c r="DL170" s="290"/>
      <c r="DM170" s="280"/>
      <c r="DN170" s="280"/>
      <c r="DO170" s="291"/>
      <c r="DP170" s="246"/>
      <c r="DQ170" s="40"/>
      <c r="DR170" s="289"/>
      <c r="DS170" s="289"/>
      <c r="DT170" s="40"/>
      <c r="DY170" s="41"/>
      <c r="DZ170" s="277"/>
      <c r="EA170" s="278"/>
      <c r="EB170" s="290"/>
      <c r="EC170" s="280"/>
      <c r="ED170" s="280"/>
      <c r="EE170" s="291"/>
      <c r="EF170" s="246"/>
      <c r="EG170" s="40"/>
      <c r="EH170" s="289"/>
      <c r="EI170" s="289"/>
      <c r="EJ170" s="40"/>
      <c r="EO170" s="41"/>
      <c r="EP170" s="277"/>
      <c r="EQ170" s="278"/>
      <c r="ER170" s="290"/>
      <c r="ES170" s="280"/>
      <c r="ET170" s="280"/>
      <c r="EU170" s="291"/>
      <c r="EV170" s="246"/>
      <c r="EW170" s="40"/>
      <c r="EX170" s="289"/>
      <c r="EY170" s="289"/>
      <c r="EZ170" s="40"/>
      <c r="FE170" s="41"/>
      <c r="FF170" s="277"/>
      <c r="FG170" s="278"/>
      <c r="FH170" s="290"/>
      <c r="FI170" s="280"/>
      <c r="FJ170" s="280"/>
      <c r="FK170" s="291"/>
      <c r="FL170" s="246"/>
      <c r="FM170" s="40"/>
      <c r="FN170" s="289"/>
      <c r="FO170" s="289"/>
      <c r="FP170" s="40"/>
      <c r="FU170" s="41"/>
      <c r="FV170" s="277"/>
      <c r="FW170" s="278"/>
      <c r="FX170" s="290"/>
      <c r="FY170" s="280"/>
      <c r="FZ170" s="280"/>
      <c r="GA170" s="291"/>
      <c r="GB170" s="246"/>
      <c r="GC170" s="40"/>
      <c r="GD170" s="289"/>
      <c r="GE170" s="289"/>
      <c r="GF170" s="40"/>
      <c r="GK170" s="41"/>
      <c r="GL170" s="277"/>
      <c r="GM170" s="278"/>
      <c r="GN170" s="290"/>
      <c r="GO170" s="280"/>
      <c r="GP170" s="280"/>
      <c r="GQ170" s="291"/>
      <c r="GR170" s="246"/>
      <c r="GS170" s="40"/>
      <c r="GT170" s="289"/>
      <c r="GU170" s="289"/>
      <c r="GV170" s="40"/>
      <c r="HA170" s="41"/>
      <c r="HB170" s="277"/>
      <c r="HC170" s="278"/>
      <c r="HD170" s="290"/>
      <c r="HE170" s="280"/>
      <c r="HF170" s="280"/>
      <c r="HG170" s="291"/>
      <c r="HH170" s="246"/>
      <c r="HI170" s="40"/>
      <c r="HJ170" s="289"/>
      <c r="HK170" s="289"/>
      <c r="HL170" s="40"/>
      <c r="HQ170" s="41"/>
      <c r="HR170" s="277"/>
      <c r="HS170" s="278"/>
      <c r="HT170" s="290"/>
      <c r="HU170" s="280"/>
      <c r="HV170" s="280"/>
      <c r="HW170" s="291"/>
      <c r="HX170" s="246"/>
      <c r="HY170" s="40"/>
      <c r="HZ170" s="289"/>
      <c r="IA170" s="289"/>
      <c r="IB170" s="40"/>
      <c r="IG170" s="41"/>
      <c r="IH170" s="277"/>
      <c r="II170" s="278"/>
      <c r="IJ170" s="290"/>
      <c r="IK170" s="280"/>
      <c r="IL170" s="280"/>
      <c r="IM170" s="291"/>
      <c r="IN170" s="246"/>
      <c r="IO170" s="40"/>
      <c r="IP170" s="289"/>
      <c r="IQ170" s="289"/>
      <c r="IR170" s="40"/>
    </row>
    <row r="171" spans="1:252" s="1" customFormat="1" ht="13.5" customHeight="1" thickBot="1">
      <c r="A171" s="276" t="s">
        <v>156</v>
      </c>
      <c r="B171" s="292">
        <v>2018</v>
      </c>
      <c r="C171" s="278" t="s">
        <v>17</v>
      </c>
      <c r="D171" s="279">
        <v>0</v>
      </c>
      <c r="E171" s="280"/>
      <c r="F171" s="280"/>
      <c r="G171" s="281"/>
      <c r="H171" s="361"/>
      <c r="I171" s="362" t="s">
        <v>241</v>
      </c>
      <c r="J171" s="379">
        <f>SUM(J169:J170)</f>
        <v>14011.3</v>
      </c>
      <c r="K171" s="39"/>
      <c r="M171"/>
      <c r="N171"/>
      <c r="Q171" s="41"/>
      <c r="R171" s="277"/>
      <c r="S171" s="278"/>
      <c r="T171" s="290"/>
      <c r="U171" s="280"/>
      <c r="V171" s="280"/>
      <c r="W171" s="291"/>
      <c r="X171" s="246"/>
      <c r="Y171" s="40"/>
      <c r="Z171" s="289"/>
      <c r="AA171" s="289"/>
      <c r="AB171" s="40"/>
      <c r="AG171" s="41"/>
      <c r="AH171" s="277"/>
      <c r="AI171" s="278"/>
      <c r="AJ171" s="290"/>
      <c r="AK171" s="280"/>
      <c r="AL171" s="280"/>
      <c r="AM171" s="291"/>
      <c r="AN171" s="246"/>
      <c r="AO171" s="40"/>
      <c r="AP171" s="289"/>
      <c r="AQ171" s="289"/>
      <c r="AR171" s="40"/>
      <c r="AW171" s="41"/>
      <c r="AX171" s="277"/>
      <c r="AY171" s="278"/>
      <c r="AZ171" s="290"/>
      <c r="BA171" s="280"/>
      <c r="BB171" s="280"/>
      <c r="BC171" s="291"/>
      <c r="BD171" s="246"/>
      <c r="BE171" s="40"/>
      <c r="BF171" s="289"/>
      <c r="BG171" s="289"/>
      <c r="BH171" s="40"/>
      <c r="BM171" s="41"/>
      <c r="BN171" s="277"/>
      <c r="BO171" s="278"/>
      <c r="BP171" s="290"/>
      <c r="BQ171" s="280"/>
      <c r="BR171" s="280"/>
      <c r="BS171" s="291"/>
      <c r="BT171" s="246"/>
      <c r="BU171" s="40"/>
      <c r="BV171" s="289"/>
      <c r="BW171" s="289"/>
      <c r="BX171" s="40"/>
      <c r="CC171" s="41"/>
      <c r="CD171" s="277"/>
      <c r="CE171" s="278"/>
      <c r="CF171" s="290"/>
      <c r="CG171" s="280"/>
      <c r="CH171" s="280"/>
      <c r="CI171" s="291"/>
      <c r="CJ171" s="246"/>
      <c r="CK171" s="40"/>
      <c r="CL171" s="289"/>
      <c r="CM171" s="289"/>
      <c r="CN171" s="40"/>
      <c r="CS171" s="41"/>
      <c r="CT171" s="277"/>
      <c r="CU171" s="278"/>
      <c r="CV171" s="290"/>
      <c r="CW171" s="280"/>
      <c r="CX171" s="280"/>
      <c r="CY171" s="291"/>
      <c r="CZ171" s="246"/>
      <c r="DA171" s="40"/>
      <c r="DB171" s="289"/>
      <c r="DC171" s="289"/>
      <c r="DD171" s="40"/>
      <c r="DI171" s="41"/>
      <c r="DJ171" s="277"/>
      <c r="DK171" s="278"/>
      <c r="DL171" s="290"/>
      <c r="DM171" s="280"/>
      <c r="DN171" s="280"/>
      <c r="DO171" s="291"/>
      <c r="DP171" s="246"/>
      <c r="DQ171" s="40"/>
      <c r="DR171" s="289"/>
      <c r="DS171" s="289"/>
      <c r="DT171" s="40"/>
      <c r="DY171" s="41"/>
      <c r="DZ171" s="277"/>
      <c r="EA171" s="278"/>
      <c r="EB171" s="290"/>
      <c r="EC171" s="280"/>
      <c r="ED171" s="280"/>
      <c r="EE171" s="291"/>
      <c r="EF171" s="246"/>
      <c r="EG171" s="40"/>
      <c r="EH171" s="289"/>
      <c r="EI171" s="289"/>
      <c r="EJ171" s="40"/>
      <c r="EO171" s="41"/>
      <c r="EP171" s="277"/>
      <c r="EQ171" s="278"/>
      <c r="ER171" s="290"/>
      <c r="ES171" s="280"/>
      <c r="ET171" s="280"/>
      <c r="EU171" s="291"/>
      <c r="EV171" s="246"/>
      <c r="EW171" s="40"/>
      <c r="EX171" s="289"/>
      <c r="EY171" s="289"/>
      <c r="EZ171" s="40"/>
      <c r="FE171" s="41"/>
      <c r="FF171" s="277"/>
      <c r="FG171" s="278"/>
      <c r="FH171" s="290"/>
      <c r="FI171" s="280"/>
      <c r="FJ171" s="280"/>
      <c r="FK171" s="291"/>
      <c r="FL171" s="246"/>
      <c r="FM171" s="40"/>
      <c r="FN171" s="289"/>
      <c r="FO171" s="289"/>
      <c r="FP171" s="40"/>
      <c r="FU171" s="41"/>
      <c r="FV171" s="277"/>
      <c r="FW171" s="278"/>
      <c r="FX171" s="290"/>
      <c r="FY171" s="280"/>
      <c r="FZ171" s="280"/>
      <c r="GA171" s="291"/>
      <c r="GB171" s="246"/>
      <c r="GC171" s="40"/>
      <c r="GD171" s="289"/>
      <c r="GE171" s="289"/>
      <c r="GF171" s="40"/>
      <c r="GK171" s="41"/>
      <c r="GL171" s="277"/>
      <c r="GM171" s="278"/>
      <c r="GN171" s="290"/>
      <c r="GO171" s="280"/>
      <c r="GP171" s="280"/>
      <c r="GQ171" s="291"/>
      <c r="GR171" s="246"/>
      <c r="GS171" s="40"/>
      <c r="GT171" s="289"/>
      <c r="GU171" s="289"/>
      <c r="GV171" s="40"/>
      <c r="HA171" s="41"/>
      <c r="HB171" s="277"/>
      <c r="HC171" s="278"/>
      <c r="HD171" s="290"/>
      <c r="HE171" s="280"/>
      <c r="HF171" s="280"/>
      <c r="HG171" s="291"/>
      <c r="HH171" s="246"/>
      <c r="HI171" s="40"/>
      <c r="HJ171" s="289"/>
      <c r="HK171" s="289"/>
      <c r="HL171" s="40"/>
      <c r="HQ171" s="41"/>
      <c r="HR171" s="277"/>
      <c r="HS171" s="278"/>
      <c r="HT171" s="290"/>
      <c r="HU171" s="280"/>
      <c r="HV171" s="280"/>
      <c r="HW171" s="291"/>
      <c r="HX171" s="246"/>
      <c r="HY171" s="40"/>
      <c r="HZ171" s="289"/>
      <c r="IA171" s="289"/>
      <c r="IB171" s="40"/>
      <c r="IG171" s="41"/>
      <c r="IH171" s="277"/>
      <c r="II171" s="278"/>
      <c r="IJ171" s="290"/>
      <c r="IK171" s="280"/>
      <c r="IL171" s="280"/>
      <c r="IM171" s="291"/>
      <c r="IN171" s="246"/>
      <c r="IO171" s="40"/>
      <c r="IP171" s="289"/>
      <c r="IQ171" s="289"/>
      <c r="IR171" s="40"/>
    </row>
    <row r="172" spans="1:252" s="1" customFormat="1" ht="13.5" customHeight="1" thickBot="1">
      <c r="A172" s="282" t="s">
        <v>157</v>
      </c>
      <c r="B172" s="251"/>
      <c r="C172" s="251"/>
      <c r="D172" s="251"/>
      <c r="E172" s="251"/>
      <c r="F172" s="251"/>
      <c r="G172" s="283"/>
      <c r="H172" s="11"/>
      <c r="K172" s="39"/>
      <c r="M172"/>
      <c r="N172"/>
      <c r="Q172" s="41"/>
      <c r="R172" s="41"/>
      <c r="S172" s="41"/>
      <c r="T172" s="41"/>
      <c r="U172" s="41"/>
      <c r="V172" s="41"/>
      <c r="W172" s="291"/>
      <c r="X172" s="246"/>
      <c r="Y172" s="40"/>
      <c r="Z172" s="289"/>
      <c r="AA172" s="289"/>
      <c r="AB172" s="40"/>
      <c r="AG172" s="41"/>
      <c r="AH172" s="41"/>
      <c r="AI172" s="41"/>
      <c r="AJ172" s="41"/>
      <c r="AK172" s="41"/>
      <c r="AL172" s="41"/>
      <c r="AM172" s="291"/>
      <c r="AN172" s="246"/>
      <c r="AO172" s="40"/>
      <c r="AP172" s="289"/>
      <c r="AQ172" s="289"/>
      <c r="AR172" s="40"/>
      <c r="AW172" s="41"/>
      <c r="AX172" s="41"/>
      <c r="AY172" s="41"/>
      <c r="AZ172" s="41"/>
      <c r="BA172" s="41"/>
      <c r="BB172" s="41"/>
      <c r="BC172" s="291"/>
      <c r="BD172" s="246"/>
      <c r="BE172" s="40"/>
      <c r="BF172" s="289"/>
      <c r="BG172" s="289"/>
      <c r="BH172" s="40"/>
      <c r="BM172" s="41"/>
      <c r="BN172" s="41"/>
      <c r="BO172" s="41"/>
      <c r="BP172" s="41"/>
      <c r="BQ172" s="41"/>
      <c r="BR172" s="41"/>
      <c r="BS172" s="291"/>
      <c r="BT172" s="246"/>
      <c r="BU172" s="40"/>
      <c r="BV172" s="289"/>
      <c r="BW172" s="289"/>
      <c r="BX172" s="40"/>
      <c r="CC172" s="41"/>
      <c r="CD172" s="41"/>
      <c r="CE172" s="41"/>
      <c r="CF172" s="41"/>
      <c r="CG172" s="41"/>
      <c r="CH172" s="41"/>
      <c r="CI172" s="291"/>
      <c r="CJ172" s="246"/>
      <c r="CK172" s="40"/>
      <c r="CL172" s="289"/>
      <c r="CM172" s="289"/>
      <c r="CN172" s="40"/>
      <c r="CS172" s="41"/>
      <c r="CT172" s="41"/>
      <c r="CU172" s="41"/>
      <c r="CV172" s="41"/>
      <c r="CW172" s="41"/>
      <c r="CX172" s="41"/>
      <c r="CY172" s="291"/>
      <c r="CZ172" s="246"/>
      <c r="DA172" s="40"/>
      <c r="DB172" s="289"/>
      <c r="DC172" s="289"/>
      <c r="DD172" s="40"/>
      <c r="DI172" s="41"/>
      <c r="DJ172" s="41"/>
      <c r="DK172" s="41"/>
      <c r="DL172" s="41"/>
      <c r="DM172" s="41"/>
      <c r="DN172" s="41"/>
      <c r="DO172" s="291"/>
      <c r="DP172" s="246"/>
      <c r="DQ172" s="40"/>
      <c r="DR172" s="289"/>
      <c r="DS172" s="289"/>
      <c r="DT172" s="40"/>
      <c r="DY172" s="41"/>
      <c r="DZ172" s="41"/>
      <c r="EA172" s="41"/>
      <c r="EB172" s="41"/>
      <c r="EC172" s="41"/>
      <c r="ED172" s="41"/>
      <c r="EE172" s="291"/>
      <c r="EF172" s="246"/>
      <c r="EG172" s="40"/>
      <c r="EH172" s="289"/>
      <c r="EI172" s="289"/>
      <c r="EJ172" s="40"/>
      <c r="EO172" s="41"/>
      <c r="EP172" s="41"/>
      <c r="EQ172" s="41"/>
      <c r="ER172" s="41"/>
      <c r="ES172" s="41"/>
      <c r="ET172" s="41"/>
      <c r="EU172" s="291"/>
      <c r="EV172" s="246"/>
      <c r="EW172" s="40"/>
      <c r="EX172" s="289"/>
      <c r="EY172" s="289"/>
      <c r="EZ172" s="40"/>
      <c r="FE172" s="41"/>
      <c r="FF172" s="41"/>
      <c r="FG172" s="41"/>
      <c r="FH172" s="41"/>
      <c r="FI172" s="41"/>
      <c r="FJ172" s="41"/>
      <c r="FK172" s="291"/>
      <c r="FL172" s="246"/>
      <c r="FM172" s="40"/>
      <c r="FN172" s="289"/>
      <c r="FO172" s="289"/>
      <c r="FP172" s="40"/>
      <c r="FU172" s="41"/>
      <c r="FV172" s="41"/>
      <c r="FW172" s="41"/>
      <c r="FX172" s="41"/>
      <c r="FY172" s="41"/>
      <c r="FZ172" s="41"/>
      <c r="GA172" s="291"/>
      <c r="GB172" s="246"/>
      <c r="GC172" s="40"/>
      <c r="GD172" s="289"/>
      <c r="GE172" s="289"/>
      <c r="GF172" s="40"/>
      <c r="GK172" s="41"/>
      <c r="GL172" s="41"/>
      <c r="GM172" s="41"/>
      <c r="GN172" s="41"/>
      <c r="GO172" s="41"/>
      <c r="GP172" s="41"/>
      <c r="GQ172" s="291"/>
      <c r="GR172" s="246"/>
      <c r="GS172" s="40"/>
      <c r="GT172" s="289"/>
      <c r="GU172" s="289"/>
      <c r="GV172" s="40"/>
      <c r="HA172" s="41"/>
      <c r="HB172" s="41"/>
      <c r="HC172" s="41"/>
      <c r="HD172" s="41"/>
      <c r="HE172" s="41"/>
      <c r="HF172" s="41"/>
      <c r="HG172" s="291"/>
      <c r="HH172" s="246"/>
      <c r="HI172" s="40"/>
      <c r="HJ172" s="289"/>
      <c r="HK172" s="289"/>
      <c r="HL172" s="40"/>
      <c r="HQ172" s="41"/>
      <c r="HR172" s="41"/>
      <c r="HS172" s="41"/>
      <c r="HT172" s="41"/>
      <c r="HU172" s="41"/>
      <c r="HV172" s="41"/>
      <c r="HW172" s="291"/>
      <c r="HX172" s="246"/>
      <c r="HY172" s="40"/>
      <c r="HZ172" s="289"/>
      <c r="IA172" s="289"/>
      <c r="IB172" s="40"/>
      <c r="IG172" s="41"/>
      <c r="IH172" s="41"/>
      <c r="II172" s="41"/>
      <c r="IJ172" s="41"/>
      <c r="IK172" s="41"/>
      <c r="IL172" s="41"/>
      <c r="IM172" s="291"/>
      <c r="IN172" s="246"/>
      <c r="IO172" s="40"/>
      <c r="IP172" s="289"/>
      <c r="IQ172" s="289"/>
      <c r="IR172" s="40"/>
    </row>
    <row r="173" spans="6:16" s="1" customFormat="1" ht="13.5" customHeight="1" thickBot="1">
      <c r="F173" s="127"/>
      <c r="G173" s="184"/>
      <c r="H173" s="11"/>
      <c r="I173" s="39"/>
      <c r="J173" s="275"/>
      <c r="K173" s="39"/>
      <c r="M173"/>
      <c r="P173"/>
    </row>
    <row r="174" spans="1:16" s="1" customFormat="1" ht="13.5" customHeight="1" thickBot="1">
      <c r="A174" s="185" t="s">
        <v>101</v>
      </c>
      <c r="B174" s="186"/>
      <c r="C174" s="186"/>
      <c r="D174" s="186"/>
      <c r="E174" s="186"/>
      <c r="F174" s="187"/>
      <c r="G174" s="180">
        <f>SUM(G148:G173)</f>
        <v>1E-11</v>
      </c>
      <c r="H174" s="182">
        <f>G146+G174-F324-H146-G169</f>
        <v>1.0000010000000002E-05</v>
      </c>
      <c r="I174" s="183" t="s">
        <v>98</v>
      </c>
      <c r="M174" s="164"/>
      <c r="P174"/>
    </row>
    <row r="175" spans="1:17" ht="13.5" thickBot="1">
      <c r="A175" s="193"/>
      <c r="B175" s="193"/>
      <c r="C175" s="193"/>
      <c r="D175" s="193"/>
      <c r="E175" s="193"/>
      <c r="F175" s="194"/>
      <c r="G175" s="194"/>
      <c r="H175" s="196"/>
      <c r="I175" s="195"/>
      <c r="J175" s="188"/>
      <c r="K175" s="189"/>
      <c r="L175" s="189"/>
      <c r="M175" s="190"/>
      <c r="N175" s="191"/>
      <c r="O175" s="192"/>
      <c r="P175" s="127"/>
      <c r="Q175" s="39"/>
    </row>
    <row r="176" spans="9:16" ht="12" customHeight="1">
      <c r="I176" s="41"/>
      <c r="J176" s="188"/>
      <c r="K176" s="189"/>
      <c r="L176" s="189"/>
      <c r="M176" s="190"/>
      <c r="N176" s="197"/>
      <c r="O176" s="192"/>
      <c r="P176" s="1"/>
    </row>
    <row r="177" spans="1:16" ht="12.75">
      <c r="A177" s="253" t="s">
        <v>211</v>
      </c>
      <c r="B177" s="254"/>
      <c r="C177" s="254"/>
      <c r="D177" s="254"/>
      <c r="E177" s="254"/>
      <c r="F177" s="254"/>
      <c r="G177" s="255"/>
      <c r="I177" s="195"/>
      <c r="J177" s="188"/>
      <c r="K177" s="127"/>
      <c r="L177" s="127"/>
      <c r="M177" s="190"/>
      <c r="N177" s="197"/>
      <c r="O177" s="192"/>
      <c r="P177" s="1"/>
    </row>
    <row r="178" spans="9:16" ht="12.75">
      <c r="I178" s="198"/>
      <c r="J178" s="199"/>
      <c r="K178" s="200"/>
      <c r="L178" s="201"/>
      <c r="M178" s="201"/>
      <c r="N178" s="202"/>
      <c r="O178" s="202"/>
      <c r="P178" s="1"/>
    </row>
    <row r="179" spans="1:16" ht="13.5" thickBot="1">
      <c r="A179" s="39"/>
      <c r="G179" s="203" t="s">
        <v>0</v>
      </c>
      <c r="H179" s="39"/>
      <c r="I179" s="198"/>
      <c r="J179" s="204"/>
      <c r="K179" s="201"/>
      <c r="L179" s="152"/>
      <c r="M179" s="4"/>
      <c r="N179" s="205"/>
      <c r="O179" s="205"/>
      <c r="P179" s="1"/>
    </row>
    <row r="180" spans="1:10" ht="13.5" thickBot="1">
      <c r="A180" s="376"/>
      <c r="B180" s="206"/>
      <c r="C180" s="207"/>
      <c r="D180" s="207"/>
      <c r="F180" s="374" t="s">
        <v>251</v>
      </c>
      <c r="G180" s="311"/>
      <c r="H180" s="373" t="s">
        <v>253</v>
      </c>
      <c r="I180" s="157"/>
      <c r="J180" s="368"/>
    </row>
    <row r="181" spans="2:7" ht="13.5" thickBot="1">
      <c r="B181" s="208"/>
      <c r="C181" s="208"/>
      <c r="D181" s="208"/>
      <c r="E181" s="354"/>
      <c r="G181" s="355">
        <f>G151+G169</f>
        <v>1E-11</v>
      </c>
    </row>
    <row r="182" spans="1:15" ht="15.75">
      <c r="A182" s="41"/>
      <c r="B182" s="41"/>
      <c r="C182" s="41"/>
      <c r="D182" s="41"/>
      <c r="E182" s="41"/>
      <c r="F182" s="42"/>
      <c r="G182" s="43"/>
      <c r="I182" s="208"/>
      <c r="J182" s="208"/>
      <c r="M182" s="252"/>
      <c r="N182" s="303"/>
      <c r="O182" s="39"/>
    </row>
    <row r="183" spans="1:15" ht="13.5" thickBot="1">
      <c r="A183" s="39"/>
      <c r="G183" s="203" t="s">
        <v>0</v>
      </c>
      <c r="H183" s="39"/>
      <c r="I183" s="198"/>
      <c r="J183" s="204"/>
      <c r="K183" s="201"/>
      <c r="M183" s="252"/>
      <c r="N183" s="303"/>
      <c r="O183" s="39"/>
    </row>
    <row r="184" spans="1:15" ht="13.5" thickBot="1">
      <c r="A184" s="376" t="s">
        <v>252</v>
      </c>
      <c r="B184" s="206"/>
      <c r="C184" s="207"/>
      <c r="D184" s="207"/>
      <c r="F184" s="374" t="s">
        <v>254</v>
      </c>
      <c r="G184" s="311"/>
      <c r="H184" s="373" t="s">
        <v>255</v>
      </c>
      <c r="I184" s="157"/>
      <c r="J184" s="368"/>
      <c r="M184" s="252"/>
      <c r="N184" s="303"/>
      <c r="O184" s="39"/>
    </row>
    <row r="185" spans="1:15" ht="13.5" thickBot="1">
      <c r="A185" s="39" t="s">
        <v>260</v>
      </c>
      <c r="B185" s="208"/>
      <c r="C185" s="208"/>
      <c r="D185" s="208"/>
      <c r="E185" s="354"/>
      <c r="G185" s="355">
        <f>G169</f>
        <v>0</v>
      </c>
      <c r="M185" s="252"/>
      <c r="N185" s="303"/>
      <c r="O185" s="39"/>
    </row>
    <row r="186" spans="1:15" ht="16.5" thickBot="1">
      <c r="A186" s="41"/>
      <c r="B186" s="41"/>
      <c r="C186" s="41"/>
      <c r="D186" s="41"/>
      <c r="E186" s="41"/>
      <c r="F186" s="42"/>
      <c r="G186" s="43"/>
      <c r="I186" s="208"/>
      <c r="J186" s="208"/>
      <c r="M186" s="252"/>
      <c r="N186" s="303"/>
      <c r="O186" s="39"/>
    </row>
    <row r="187" spans="1:11" ht="15.75" thickBot="1">
      <c r="A187" s="44" t="s">
        <v>135</v>
      </c>
      <c r="B187" s="45"/>
      <c r="C187" s="45"/>
      <c r="D187" s="45"/>
      <c r="E187" s="45"/>
      <c r="F187" s="45"/>
      <c r="G187" s="46"/>
      <c r="J187" s="10" t="s">
        <v>207</v>
      </c>
      <c r="K187" s="322" t="s">
        <v>182</v>
      </c>
    </row>
    <row r="188" spans="1:15" ht="12.75">
      <c r="A188" s="10"/>
      <c r="G188" s="9"/>
      <c r="K188" t="s">
        <v>63</v>
      </c>
      <c r="M188">
        <v>2016</v>
      </c>
      <c r="N188">
        <v>2017</v>
      </c>
      <c r="O188">
        <v>2018</v>
      </c>
    </row>
    <row r="189" spans="1:15" ht="12.75">
      <c r="A189" s="47"/>
      <c r="G189" s="9"/>
      <c r="K189" s="7" t="s">
        <v>66</v>
      </c>
      <c r="M189" s="323">
        <v>0.25</v>
      </c>
      <c r="N189" s="323">
        <v>0.25</v>
      </c>
      <c r="O189" s="323">
        <v>0.25</v>
      </c>
    </row>
    <row r="190" spans="1:15" ht="12.75">
      <c r="A190" s="320"/>
      <c r="G190" s="9"/>
      <c r="K190" s="7" t="s">
        <v>67</v>
      </c>
      <c r="M190" s="323">
        <v>7.2</v>
      </c>
      <c r="N190" s="323">
        <v>9.2</v>
      </c>
      <c r="O190" s="323">
        <v>9.2</v>
      </c>
    </row>
    <row r="191" spans="1:15" ht="12.75">
      <c r="A191" s="47"/>
      <c r="G191" s="9"/>
      <c r="K191" s="7" t="s">
        <v>180</v>
      </c>
      <c r="M191" s="323">
        <v>3.7</v>
      </c>
      <c r="N191" s="323">
        <v>3.7</v>
      </c>
      <c r="O191" s="323">
        <v>3.7</v>
      </c>
    </row>
    <row r="192" spans="1:7" ht="12.75">
      <c r="A192" s="320"/>
      <c r="G192" s="9"/>
    </row>
    <row r="193" spans="1:11" ht="15">
      <c r="A193" s="121"/>
      <c r="G193" s="9"/>
      <c r="K193" s="322" t="s">
        <v>183</v>
      </c>
    </row>
    <row r="194" spans="1:15" ht="12.75">
      <c r="A194" s="128" t="s">
        <v>62</v>
      </c>
      <c r="I194" s="208"/>
      <c r="J194" s="208"/>
      <c r="K194" t="s">
        <v>63</v>
      </c>
      <c r="M194">
        <v>2016</v>
      </c>
      <c r="N194">
        <v>2017</v>
      </c>
      <c r="O194">
        <v>2018</v>
      </c>
    </row>
    <row r="195" spans="1:15" ht="12.75">
      <c r="A195" s="129" t="s">
        <v>63</v>
      </c>
      <c r="B195" s="48" t="s">
        <v>64</v>
      </c>
      <c r="C195" s="39"/>
      <c r="D195" s="39"/>
      <c r="E195" s="48" t="s">
        <v>65</v>
      </c>
      <c r="H195" s="39"/>
      <c r="K195" s="7" t="s">
        <v>66</v>
      </c>
      <c r="M195" s="323">
        <v>0.25</v>
      </c>
      <c r="N195" s="323">
        <v>0.25</v>
      </c>
      <c r="O195" s="323">
        <v>0.25</v>
      </c>
    </row>
    <row r="196" spans="1:15" ht="12.75">
      <c r="A196" s="130">
        <v>-17</v>
      </c>
      <c r="B196" s="131">
        <v>0</v>
      </c>
      <c r="C196" s="132"/>
      <c r="D196" s="132"/>
      <c r="E196" s="131">
        <v>0</v>
      </c>
      <c r="H196" s="47"/>
      <c r="K196" s="7" t="s">
        <v>67</v>
      </c>
      <c r="M196" s="323">
        <v>3.7</v>
      </c>
      <c r="N196" s="323">
        <v>4.7</v>
      </c>
      <c r="O196" s="323">
        <v>4.7</v>
      </c>
    </row>
    <row r="197" spans="1:15" ht="12.75">
      <c r="A197" s="130" t="s">
        <v>66</v>
      </c>
      <c r="B197" s="131">
        <f>IF(G128=2016,(0.25%),0%)+IF(G128=2017,(0.25%),0%)+IF(G128&gt;2017,(0.25%),0%)</f>
        <v>0.0025</v>
      </c>
      <c r="C197" s="132"/>
      <c r="D197" s="132"/>
      <c r="E197" s="131">
        <f>IF(G128=2016,(0.25%),0%)+IF(G128=2017,(0.25%),0%)+IF(G128&gt;2017,(0.25%),0%)</f>
        <v>0.0025</v>
      </c>
      <c r="H197" s="47"/>
      <c r="K197" s="7" t="s">
        <v>180</v>
      </c>
      <c r="M197" s="323">
        <v>3.7</v>
      </c>
      <c r="N197" s="323">
        <v>3.7</v>
      </c>
      <c r="O197" s="323">
        <v>3.7</v>
      </c>
    </row>
    <row r="198" spans="1:16" ht="12.75">
      <c r="A198" s="130" t="s">
        <v>67</v>
      </c>
      <c r="B198" s="131">
        <f>IF(G128=2016,(3.7%),0%)+IF(G128=2017,(4.7%),0%)+IF(G128&gt;2017,(4.7%),0%)</f>
        <v>0.047</v>
      </c>
      <c r="C198" s="132"/>
      <c r="D198" s="132"/>
      <c r="E198" s="131">
        <f>IF(G128=2016,7.2%,0%)+IF(G128=2017,9.2%,0%)+IF(G128&gt;2017,9.2%,0%)</f>
        <v>0.092</v>
      </c>
      <c r="F198" s="350" t="s">
        <v>196</v>
      </c>
      <c r="H198" s="47"/>
      <c r="K198" s="39" t="s">
        <v>204</v>
      </c>
      <c r="M198" s="351">
        <v>1.1</v>
      </c>
      <c r="N198" s="351">
        <v>1.1</v>
      </c>
      <c r="O198" s="351">
        <v>1.1</v>
      </c>
      <c r="P198" s="39" t="s">
        <v>209</v>
      </c>
    </row>
    <row r="199" spans="1:15" ht="12.75">
      <c r="A199" s="130" t="s">
        <v>180</v>
      </c>
      <c r="B199" s="131">
        <f>(3.7%)</f>
        <v>0.037000000000000005</v>
      </c>
      <c r="C199" s="132"/>
      <c r="D199" s="132"/>
      <c r="E199" s="131">
        <v>0.037</v>
      </c>
      <c r="F199" s="350" t="s">
        <v>197</v>
      </c>
      <c r="H199" s="47"/>
      <c r="K199" s="90" t="s">
        <v>205</v>
      </c>
      <c r="M199" s="323"/>
      <c r="N199" s="323"/>
      <c r="O199" s="323"/>
    </row>
    <row r="200" spans="1:11" ht="15">
      <c r="A200" s="128" t="s">
        <v>68</v>
      </c>
      <c r="B200" s="9"/>
      <c r="C200" s="39"/>
      <c r="D200" s="39"/>
      <c r="E200" s="39"/>
      <c r="F200" s="49"/>
      <c r="G200" s="50"/>
      <c r="H200" s="39"/>
      <c r="K200" s="322" t="s">
        <v>184</v>
      </c>
    </row>
    <row r="201" spans="1:15" ht="12.75">
      <c r="A201" s="129" t="s">
        <v>63</v>
      </c>
      <c r="B201" s="48" t="s">
        <v>64</v>
      </c>
      <c r="C201" s="39"/>
      <c r="D201" s="39"/>
      <c r="E201" s="48" t="s">
        <v>65</v>
      </c>
      <c r="F201" s="49"/>
      <c r="G201" s="50"/>
      <c r="H201" s="39"/>
      <c r="K201" t="s">
        <v>63</v>
      </c>
      <c r="M201">
        <v>2016</v>
      </c>
      <c r="N201">
        <v>2017</v>
      </c>
      <c r="O201">
        <v>2018</v>
      </c>
    </row>
    <row r="202" spans="1:15" s="133" customFormat="1" ht="12.75">
      <c r="A202" s="130">
        <v>-17</v>
      </c>
      <c r="B202" s="131">
        <v>0</v>
      </c>
      <c r="E202" s="131">
        <v>0</v>
      </c>
      <c r="F202" s="134"/>
      <c r="G202" s="135"/>
      <c r="K202" s="7" t="s">
        <v>69</v>
      </c>
      <c r="L202"/>
      <c r="M202" s="323">
        <v>0</v>
      </c>
      <c r="N202" s="323">
        <v>0</v>
      </c>
      <c r="O202" s="323">
        <v>0</v>
      </c>
    </row>
    <row r="203" spans="1:15" s="133" customFormat="1" ht="12.75">
      <c r="A203" s="130" t="s">
        <v>69</v>
      </c>
      <c r="B203" s="131">
        <v>0</v>
      </c>
      <c r="E203" s="131">
        <v>0</v>
      </c>
      <c r="F203" s="134"/>
      <c r="G203" s="135"/>
      <c r="K203" s="7" t="s">
        <v>70</v>
      </c>
      <c r="L203"/>
      <c r="M203" s="323">
        <v>1.6</v>
      </c>
      <c r="N203" s="323">
        <v>1.6</v>
      </c>
      <c r="O203" s="323">
        <v>1.6</v>
      </c>
    </row>
    <row r="204" spans="1:15" s="133" customFormat="1" ht="12.75">
      <c r="A204" s="130" t="s">
        <v>70</v>
      </c>
      <c r="B204" s="131">
        <v>0.012</v>
      </c>
      <c r="E204" s="131">
        <v>0.016</v>
      </c>
      <c r="F204" s="134"/>
      <c r="G204" s="135"/>
      <c r="K204" s="7" t="s">
        <v>71</v>
      </c>
      <c r="M204" s="323">
        <v>1.6</v>
      </c>
      <c r="N204" s="323">
        <v>1.6</v>
      </c>
      <c r="O204" s="323">
        <v>1.6</v>
      </c>
    </row>
    <row r="205" spans="1:15" s="133" customFormat="1" ht="12.75">
      <c r="A205" s="130" t="s">
        <v>71</v>
      </c>
      <c r="B205" s="131">
        <v>0.014</v>
      </c>
      <c r="E205" s="131">
        <v>0.016</v>
      </c>
      <c r="F205" s="134"/>
      <c r="G205" s="135"/>
      <c r="K205" s="7" t="s">
        <v>185</v>
      </c>
      <c r="M205" s="323">
        <v>1.6</v>
      </c>
      <c r="N205" s="323">
        <v>1.6</v>
      </c>
      <c r="O205" s="323">
        <v>1.6</v>
      </c>
    </row>
    <row r="206" spans="1:15" s="133" customFormat="1" ht="12.75">
      <c r="A206" s="130" t="s">
        <v>185</v>
      </c>
      <c r="B206" s="131">
        <v>0.016</v>
      </c>
      <c r="E206" s="131">
        <v>0.016</v>
      </c>
      <c r="F206" s="134"/>
      <c r="G206" s="135"/>
      <c r="K206" s="7"/>
      <c r="M206"/>
      <c r="N206" s="236"/>
      <c r="O206"/>
    </row>
    <row r="207" spans="1:12" ht="15">
      <c r="A207" s="128" t="s">
        <v>72</v>
      </c>
      <c r="B207" s="9"/>
      <c r="C207" s="39"/>
      <c r="D207" s="39"/>
      <c r="E207" s="39"/>
      <c r="F207" s="49"/>
      <c r="G207" s="9"/>
      <c r="K207" s="322" t="s">
        <v>186</v>
      </c>
      <c r="L207" s="133"/>
    </row>
    <row r="208" spans="1:15" ht="12.75">
      <c r="A208" s="129" t="s">
        <v>63</v>
      </c>
      <c r="B208" s="48" t="s">
        <v>64</v>
      </c>
      <c r="C208" s="39"/>
      <c r="D208" s="39"/>
      <c r="E208" s="48" t="s">
        <v>65</v>
      </c>
      <c r="F208" s="49"/>
      <c r="G208" s="9"/>
      <c r="K208" t="s">
        <v>63</v>
      </c>
      <c r="L208" s="133"/>
      <c r="M208">
        <v>2016</v>
      </c>
      <c r="N208">
        <v>2017</v>
      </c>
      <c r="O208">
        <v>2018</v>
      </c>
    </row>
    <row r="209" spans="1:15" ht="12.75">
      <c r="A209" s="130">
        <v>-17</v>
      </c>
      <c r="B209" s="131">
        <v>0</v>
      </c>
      <c r="C209" s="133"/>
      <c r="D209" s="133"/>
      <c r="E209" s="131">
        <v>0</v>
      </c>
      <c r="F209" s="49"/>
      <c r="G209" s="9"/>
      <c r="K209" s="7" t="s">
        <v>69</v>
      </c>
      <c r="M209" s="323">
        <v>0</v>
      </c>
      <c r="N209" s="323">
        <v>0</v>
      </c>
      <c r="O209" s="323">
        <v>0</v>
      </c>
    </row>
    <row r="210" spans="1:15" ht="12.75">
      <c r="A210" s="130" t="s">
        <v>188</v>
      </c>
      <c r="B210" s="131">
        <v>0.034</v>
      </c>
      <c r="C210" s="133"/>
      <c r="D210" s="133"/>
      <c r="E210" s="131">
        <v>0.034</v>
      </c>
      <c r="G210" s="9"/>
      <c r="K210" s="7" t="s">
        <v>70</v>
      </c>
      <c r="M210" s="323">
        <v>1.2</v>
      </c>
      <c r="N210" s="323">
        <v>1.2</v>
      </c>
      <c r="O210" s="323">
        <v>1.2</v>
      </c>
    </row>
    <row r="211" spans="1:15" ht="12.75">
      <c r="A211" s="128" t="s">
        <v>73</v>
      </c>
      <c r="B211" s="9"/>
      <c r="C211" s="39"/>
      <c r="D211" s="39"/>
      <c r="E211" s="39"/>
      <c r="G211" s="9"/>
      <c r="K211" s="7" t="s">
        <v>71</v>
      </c>
      <c r="M211" s="323">
        <v>1.4</v>
      </c>
      <c r="N211" s="323">
        <v>1.4</v>
      </c>
      <c r="O211" s="323">
        <v>1.4</v>
      </c>
    </row>
    <row r="212" spans="1:15" ht="12.75">
      <c r="A212" s="129" t="s">
        <v>63</v>
      </c>
      <c r="B212" s="48" t="s">
        <v>64</v>
      </c>
      <c r="C212" s="39"/>
      <c r="D212" s="39"/>
      <c r="E212" s="48" t="s">
        <v>65</v>
      </c>
      <c r="G212" s="9"/>
      <c r="K212" s="7" t="s">
        <v>185</v>
      </c>
      <c r="M212" s="323">
        <v>1.6</v>
      </c>
      <c r="N212" s="323">
        <v>1.6</v>
      </c>
      <c r="O212" s="323">
        <v>1.6</v>
      </c>
    </row>
    <row r="213" spans="1:14" ht="12.75">
      <c r="A213" s="130">
        <v>-17</v>
      </c>
      <c r="B213" s="131">
        <v>0</v>
      </c>
      <c r="C213" s="133"/>
      <c r="D213" s="133"/>
      <c r="E213" s="131">
        <v>0</v>
      </c>
      <c r="G213" s="9"/>
      <c r="K213" s="7"/>
      <c r="N213" s="236"/>
    </row>
    <row r="214" spans="1:11" ht="15">
      <c r="A214" s="130" t="s">
        <v>188</v>
      </c>
      <c r="B214" s="131">
        <v>0.034</v>
      </c>
      <c r="C214" s="133"/>
      <c r="D214" s="133"/>
      <c r="E214" s="131">
        <v>0.034</v>
      </c>
      <c r="G214" s="9"/>
      <c r="K214" s="322" t="s">
        <v>187</v>
      </c>
    </row>
    <row r="215" spans="1:15" ht="12.75">
      <c r="A215" s="48"/>
      <c r="G215" s="9"/>
      <c r="K215" t="s">
        <v>63</v>
      </c>
      <c r="M215">
        <v>2016</v>
      </c>
      <c r="N215">
        <v>2017</v>
      </c>
      <c r="O215">
        <v>2018</v>
      </c>
    </row>
    <row r="216" spans="1:15" ht="12.75">
      <c r="A216" s="128" t="s">
        <v>79</v>
      </c>
      <c r="G216" s="9"/>
      <c r="K216" s="7" t="s">
        <v>188</v>
      </c>
      <c r="M216" s="323">
        <v>3.4</v>
      </c>
      <c r="N216" s="323">
        <v>3.4</v>
      </c>
      <c r="O216" s="323">
        <v>3.4</v>
      </c>
    </row>
    <row r="217" spans="1:14" ht="12.75">
      <c r="A217" s="129" t="s">
        <v>63</v>
      </c>
      <c r="B217" s="48" t="s">
        <v>64</v>
      </c>
      <c r="C217" s="39"/>
      <c r="D217" s="39"/>
      <c r="E217" s="48" t="s">
        <v>65</v>
      </c>
      <c r="G217" s="9"/>
      <c r="K217" s="7"/>
      <c r="N217" s="236"/>
    </row>
    <row r="218" spans="1:11" ht="15">
      <c r="A218" s="130">
        <v>-17</v>
      </c>
      <c r="B218" s="131">
        <v>0</v>
      </c>
      <c r="C218" s="132"/>
      <c r="D218" s="132"/>
      <c r="E218" s="131">
        <v>0</v>
      </c>
      <c r="F218" s="134"/>
      <c r="G218" s="9"/>
      <c r="K218" s="322" t="s">
        <v>189</v>
      </c>
    </row>
    <row r="219" spans="1:15" ht="12.75">
      <c r="A219" s="130" t="s">
        <v>66</v>
      </c>
      <c r="B219" s="131">
        <f>0.3%</f>
        <v>0.003</v>
      </c>
      <c r="C219" s="132"/>
      <c r="D219" s="132"/>
      <c r="E219" s="131">
        <v>0.003</v>
      </c>
      <c r="F219" s="134"/>
      <c r="G219" s="9"/>
      <c r="K219" t="s">
        <v>63</v>
      </c>
      <c r="M219">
        <v>2016</v>
      </c>
      <c r="N219">
        <v>2017</v>
      </c>
      <c r="O219">
        <v>2018</v>
      </c>
    </row>
    <row r="220" spans="1:15" ht="12.75">
      <c r="A220" s="130" t="s">
        <v>67</v>
      </c>
      <c r="B220" s="131">
        <f>IF(G128=2016,(5%),0%)+IF(G128=2017,(6%),0%)+IF(G128&gt;2017,(6%),0%)</f>
        <v>0.06</v>
      </c>
      <c r="C220" s="132"/>
      <c r="D220" s="132"/>
      <c r="E220" s="131">
        <f>IF(G128=2016,(9.7%),0%)+IF(G128=2017,(11.7%),0%)+IF(G128&gt;2017,(11.7%),0%)</f>
        <v>0.11699999999999999</v>
      </c>
      <c r="F220" s="350" t="str">
        <f>F198</f>
        <v>(bis zum ordentlichen Rücktrittsalter 65 Lj.)</v>
      </c>
      <c r="G220" s="9"/>
      <c r="K220" s="7" t="s">
        <v>188</v>
      </c>
      <c r="M220" s="323">
        <v>3.4</v>
      </c>
      <c r="N220" s="323">
        <v>3.4</v>
      </c>
      <c r="O220" s="323">
        <v>3.4</v>
      </c>
    </row>
    <row r="221" spans="1:14" ht="12.75">
      <c r="A221" s="130" t="s">
        <v>180</v>
      </c>
      <c r="B221" s="131">
        <f>5%</f>
        <v>0.05</v>
      </c>
      <c r="C221" s="132"/>
      <c r="D221" s="132"/>
      <c r="E221" s="131">
        <v>0.05</v>
      </c>
      <c r="F221" s="350" t="str">
        <f>F199</f>
        <v>(ab dem ordentlichen Rücktrittsalter 65 Lj.)</v>
      </c>
      <c r="G221" s="9"/>
      <c r="K221" s="7"/>
      <c r="N221" s="236"/>
    </row>
    <row r="222" spans="1:11" ht="15.75" thickBot="1">
      <c r="A222" s="39"/>
      <c r="B222" s="39"/>
      <c r="C222" s="39"/>
      <c r="D222" s="39"/>
      <c r="G222" s="9"/>
      <c r="K222" s="322" t="s">
        <v>190</v>
      </c>
    </row>
    <row r="223" spans="1:15" ht="13.5" thickBot="1">
      <c r="A223" s="341" t="s">
        <v>192</v>
      </c>
      <c r="B223" s="316"/>
      <c r="C223" s="316"/>
      <c r="D223" s="316"/>
      <c r="E223" s="342" t="s">
        <v>8</v>
      </c>
      <c r="F223" s="316"/>
      <c r="G223" s="343">
        <f>G128</f>
        <v>2018</v>
      </c>
      <c r="K223" t="s">
        <v>63</v>
      </c>
      <c r="M223">
        <v>2016</v>
      </c>
      <c r="N223">
        <v>2017</v>
      </c>
      <c r="O223">
        <v>2018</v>
      </c>
    </row>
    <row r="224" spans="1:15" ht="13.5" thickBot="1">
      <c r="A224" s="344">
        <f>IF(G225=65,"Da Sie im Veranlagungsjahr 65 Jahre alte geworden sind, kann","")</f>
      </c>
      <c r="B224" s="31"/>
      <c r="C224" s="31"/>
      <c r="D224" s="32"/>
      <c r="E224" s="337" t="s">
        <v>9</v>
      </c>
      <c r="F224" s="356"/>
      <c r="G224" s="209">
        <f>G223-18</f>
        <v>2000</v>
      </c>
      <c r="H224" s="39" t="s">
        <v>74</v>
      </c>
      <c r="K224" s="7" t="s">
        <v>66</v>
      </c>
      <c r="M224" s="323">
        <v>0.3</v>
      </c>
      <c r="N224" s="323">
        <v>0.3</v>
      </c>
      <c r="O224" s="323">
        <v>0.3</v>
      </c>
    </row>
    <row r="225" spans="1:15" ht="12.75">
      <c r="A225" s="345">
        <f>IF(G225=65,"die Tabelle nur verwendet werden, wenn Sie ab Vollendung Ihres","")</f>
      </c>
      <c r="B225" s="1"/>
      <c r="C225" s="1"/>
      <c r="D225" s="33"/>
      <c r="E225" s="338" t="s">
        <v>13</v>
      </c>
      <c r="F225" s="19"/>
      <c r="G225" s="346">
        <f>G223-G224</f>
        <v>18</v>
      </c>
      <c r="H225" s="39" t="s">
        <v>201</v>
      </c>
      <c r="K225" s="7" t="s">
        <v>67</v>
      </c>
      <c r="M225" s="323">
        <v>9.7</v>
      </c>
      <c r="N225" s="323">
        <v>11.7</v>
      </c>
      <c r="O225" s="323">
        <v>11.7</v>
      </c>
    </row>
    <row r="226" spans="1:15" ht="13.5" thickBot="1">
      <c r="A226" s="115">
        <f>IF(G225=65,"65.-ten Lebensjahres nicht mehr (bei Novartis) weiter gearbeitet haben !!!!!!!!!!!!!!!!!!!!!!!!!!!!!!!!!!!!!!!!!!!!!!!!!!!!!!!!!!!!!!!!!!!!!!!!!!!!!!!!.","")</f>
      </c>
      <c r="B226" s="117"/>
      <c r="C226" s="117"/>
      <c r="D226" s="347"/>
      <c r="E226" s="193"/>
      <c r="F226" s="194"/>
      <c r="G226" s="348"/>
      <c r="H226" s="39" t="s">
        <v>203</v>
      </c>
      <c r="J226" s="1"/>
      <c r="K226" s="7" t="s">
        <v>180</v>
      </c>
      <c r="M226" s="323">
        <v>5</v>
      </c>
      <c r="N226" s="323">
        <v>5</v>
      </c>
      <c r="O226" s="323">
        <v>5</v>
      </c>
    </row>
    <row r="227" spans="1:10" ht="12.75">
      <c r="A227" s="11" t="s">
        <v>14</v>
      </c>
      <c r="E227" s="339">
        <f>IF(AND(G225&gt;17,G225&lt;20),B197,0)+IF(AND(G225&gt;19,G225&lt;66),B198,0)+IF(AND(G225&gt;65,G225&lt;71),B199,0)</f>
        <v>0.0025</v>
      </c>
      <c r="F227" s="97" t="s">
        <v>15</v>
      </c>
      <c r="G227" s="340">
        <f>(100%/(E227+E228)*E227)</f>
        <v>0.5</v>
      </c>
      <c r="H227" s="136" t="s">
        <v>202</v>
      </c>
      <c r="I227" s="210"/>
      <c r="J227" s="210"/>
    </row>
    <row r="228" spans="1:11" ht="15">
      <c r="A228" s="53" t="s">
        <v>206</v>
      </c>
      <c r="E228" s="54">
        <f>IF(AND(G225&gt;17,G225&lt;20),E197,0)+IF(AND(G225&gt;19,G225&lt;66),E198,0)+IF(AND(G225&gt;65,G225&lt;71),E199,0)</f>
        <v>0.0025</v>
      </c>
      <c r="F228" s="55" t="s">
        <v>4</v>
      </c>
      <c r="G228" s="14">
        <f>100%-G227</f>
        <v>0.5</v>
      </c>
      <c r="H228" s="137"/>
      <c r="I228" s="211"/>
      <c r="J228" s="211"/>
      <c r="K228" s="322" t="s">
        <v>191</v>
      </c>
    </row>
    <row r="229" spans="7:15" ht="12.75">
      <c r="G229" s="15"/>
      <c r="H229" s="138"/>
      <c r="J229" s="1"/>
      <c r="K229" t="s">
        <v>63</v>
      </c>
      <c r="M229">
        <v>2016</v>
      </c>
      <c r="N229">
        <v>2017</v>
      </c>
      <c r="O229">
        <v>2018</v>
      </c>
    </row>
    <row r="230" spans="1:15" ht="12.75">
      <c r="A230" s="11" t="s">
        <v>1</v>
      </c>
      <c r="E230" s="380" t="s">
        <v>2</v>
      </c>
      <c r="F230" s="381"/>
      <c r="G230" s="382"/>
      <c r="K230" s="7" t="s">
        <v>66</v>
      </c>
      <c r="M230" s="323">
        <v>0.3</v>
      </c>
      <c r="N230" s="323">
        <v>0.3</v>
      </c>
      <c r="O230" s="323">
        <v>0.3</v>
      </c>
    </row>
    <row r="231" spans="5:15" ht="12.75">
      <c r="E231" s="16" t="s">
        <v>3</v>
      </c>
      <c r="F231" s="6"/>
      <c r="G231" s="17" t="s">
        <v>4</v>
      </c>
      <c r="K231" s="7" t="s">
        <v>67</v>
      </c>
      <c r="M231" s="323">
        <v>5</v>
      </c>
      <c r="N231" s="323">
        <v>6</v>
      </c>
      <c r="O231" s="323">
        <v>6</v>
      </c>
    </row>
    <row r="232" spans="2:15" ht="12.75">
      <c r="B232" s="56" t="s">
        <v>5</v>
      </c>
      <c r="C232" s="31"/>
      <c r="D232" s="32"/>
      <c r="E232" s="57">
        <f>B203</f>
        <v>0</v>
      </c>
      <c r="F232" s="38"/>
      <c r="G232" s="58">
        <f>E203</f>
        <v>0</v>
      </c>
      <c r="K232" s="7" t="s">
        <v>180</v>
      </c>
      <c r="M232" s="323">
        <v>5</v>
      </c>
      <c r="N232" s="323">
        <v>5</v>
      </c>
      <c r="O232" s="323">
        <v>5</v>
      </c>
    </row>
    <row r="233" spans="2:16" ht="12.75">
      <c r="B233" s="59" t="s">
        <v>6</v>
      </c>
      <c r="C233" s="1"/>
      <c r="D233" s="33"/>
      <c r="E233" s="57">
        <f>B204</f>
        <v>0.012</v>
      </c>
      <c r="F233" s="38"/>
      <c r="G233" s="58">
        <f>E204</f>
        <v>0.016</v>
      </c>
      <c r="K233" s="39" t="s">
        <v>204</v>
      </c>
      <c r="M233" s="351">
        <v>1.5</v>
      </c>
      <c r="N233" s="351">
        <v>1.5</v>
      </c>
      <c r="O233" s="351">
        <v>1.5</v>
      </c>
      <c r="P233" s="39" t="s">
        <v>209</v>
      </c>
    </row>
    <row r="234" spans="2:11" ht="12.75">
      <c r="B234" s="59" t="s">
        <v>7</v>
      </c>
      <c r="C234" s="1"/>
      <c r="D234" s="33"/>
      <c r="E234" s="57">
        <f>B205</f>
        <v>0.014</v>
      </c>
      <c r="F234" s="38"/>
      <c r="G234" s="58">
        <f>E205</f>
        <v>0.016</v>
      </c>
      <c r="K234" s="90" t="s">
        <v>205</v>
      </c>
    </row>
    <row r="235" spans="2:7" ht="12.75">
      <c r="B235" s="321" t="s">
        <v>181</v>
      </c>
      <c r="C235" s="60"/>
      <c r="D235" s="34"/>
      <c r="E235" s="61">
        <f>B206</f>
        <v>0.016</v>
      </c>
      <c r="F235" s="62"/>
      <c r="G235" s="63">
        <f>E206</f>
        <v>0.016</v>
      </c>
    </row>
    <row r="237" spans="1:7" ht="12.75">
      <c r="A237" s="11" t="s">
        <v>80</v>
      </c>
      <c r="E237" s="51">
        <f>IF(AND(G225&gt;17,G225&lt;20),B219,0)+IF(AND(G225&gt;19,G225&lt;66),B220,0)+IF(AND(G225&gt;65,G225&lt;71),B221,0)</f>
        <v>0.003</v>
      </c>
      <c r="F237" s="52" t="s">
        <v>15</v>
      </c>
      <c r="G237" s="12">
        <f>(100%/(E237+E238)*E237)</f>
        <v>0.5</v>
      </c>
    </row>
    <row r="238" spans="1:7" ht="12.75">
      <c r="A238" s="53" t="s">
        <v>16</v>
      </c>
      <c r="E238" s="54">
        <f>IF(AND(G225&gt;17,G225&lt;20),E219,0)+IF(AND(G225&gt;19,G225&lt;66),E220,0)+IF(AND(G225&gt;65,G225&lt;71),E221,0)</f>
        <v>0.003</v>
      </c>
      <c r="F238" s="55" t="s">
        <v>4</v>
      </c>
      <c r="G238" s="14">
        <f>100%-G237</f>
        <v>0.5</v>
      </c>
    </row>
    <row r="239" spans="1:7" ht="12.75">
      <c r="A239" s="11" t="s">
        <v>81</v>
      </c>
      <c r="E239" s="51">
        <f>IF(G224&gt;17,B214,B213)</f>
        <v>0.034</v>
      </c>
      <c r="F239" s="52" t="s">
        <v>15</v>
      </c>
      <c r="G239" s="12">
        <f>100%/(E239+E240)*E239</f>
        <v>0.5</v>
      </c>
    </row>
    <row r="240" spans="1:7" ht="12.75">
      <c r="A240" s="53" t="s">
        <v>50</v>
      </c>
      <c r="E240" s="54">
        <f>IF(G224&gt;17,E214,E213)</f>
        <v>0.034</v>
      </c>
      <c r="F240" s="55" t="s">
        <v>4</v>
      </c>
      <c r="G240" s="14">
        <f>100%-G239</f>
        <v>0.5</v>
      </c>
    </row>
    <row r="241" ht="13.5" thickBot="1"/>
    <row r="242" spans="1:7" ht="15.75" thickBot="1">
      <c r="A242" s="266" t="str">
        <f>"Beiträge lt. Beitragsnachweis für Grenzgänger Januar - Dezember "&amp;G128&amp;" pro Rata im Leistungsfall"</f>
        <v>Beiträge lt. Beitragsnachweis für Grenzgänger Januar - Dezember 2018 pro Rata im Leistungsfall</v>
      </c>
      <c r="B242" s="264"/>
      <c r="C242" s="264"/>
      <c r="D242" s="264"/>
      <c r="E242" s="264"/>
      <c r="F242" s="264"/>
      <c r="G242" s="265"/>
    </row>
    <row r="244" spans="6:7" ht="12.75">
      <c r="F244" s="66" t="s">
        <v>0</v>
      </c>
      <c r="G244" s="67" t="s">
        <v>10</v>
      </c>
    </row>
    <row r="245" spans="1:7" s="71" customFormat="1" ht="12.75">
      <c r="A245" s="68" t="s">
        <v>131</v>
      </c>
      <c r="B245" s="69"/>
      <c r="C245" s="69"/>
      <c r="D245" s="69"/>
      <c r="E245" s="69"/>
      <c r="F245" s="70"/>
      <c r="G245" s="122"/>
    </row>
    <row r="246" spans="1:8" s="71" customFormat="1" ht="12.75">
      <c r="A246" s="212" t="s">
        <v>104</v>
      </c>
      <c r="B246" s="213"/>
      <c r="C246" s="213"/>
      <c r="D246" s="213"/>
      <c r="E246" s="213"/>
      <c r="F246" s="89"/>
      <c r="G246" s="214"/>
      <c r="H246" s="11"/>
    </row>
    <row r="247" spans="1:7" s="71" customFormat="1" ht="13.5" thickBot="1">
      <c r="A247" s="212" t="s">
        <v>105</v>
      </c>
      <c r="B247" s="213"/>
      <c r="C247" s="213"/>
      <c r="D247" s="213"/>
      <c r="E247" s="213"/>
      <c r="F247" s="89"/>
      <c r="G247" s="214"/>
    </row>
    <row r="248" spans="1:8" s="71" customFormat="1" ht="13.5" thickBot="1">
      <c r="A248" s="144" t="s">
        <v>106</v>
      </c>
      <c r="B248" s="213"/>
      <c r="C248" s="213"/>
      <c r="D248" s="213"/>
      <c r="E248" s="213"/>
      <c r="F248" s="89"/>
      <c r="G248" s="214"/>
      <c r="H248" s="39" t="s">
        <v>213</v>
      </c>
    </row>
    <row r="249" spans="1:8" ht="13.5" thickBot="1">
      <c r="A249" s="72" t="s">
        <v>107</v>
      </c>
      <c r="B249" s="4"/>
      <c r="C249" s="4"/>
      <c r="D249" s="4"/>
      <c r="E249" s="1"/>
      <c r="F249" s="21"/>
      <c r="G249" s="22"/>
      <c r="H249" s="39" t="s">
        <v>214</v>
      </c>
    </row>
    <row r="250" spans="1:7" ht="13.5" thickBot="1">
      <c r="A250" s="215">
        <v>1E-11</v>
      </c>
      <c r="B250" s="97"/>
      <c r="C250" s="146"/>
      <c r="D250" s="145"/>
      <c r="E250" s="1"/>
      <c r="F250" s="23">
        <f>A250</f>
        <v>1E-11</v>
      </c>
      <c r="G250" s="74">
        <f>E227</f>
        <v>0.0025</v>
      </c>
    </row>
    <row r="251" spans="1:7" ht="13.5" thickBot="1">
      <c r="A251" s="72" t="s">
        <v>109</v>
      </c>
      <c r="B251" s="4"/>
      <c r="C251" s="4"/>
      <c r="D251" s="4"/>
      <c r="E251" s="1"/>
      <c r="F251" s="23"/>
      <c r="G251" s="24"/>
    </row>
    <row r="252" spans="1:7" ht="13.5" thickBot="1">
      <c r="A252" s="217">
        <v>0</v>
      </c>
      <c r="B252" s="97"/>
      <c r="C252" s="146"/>
      <c r="D252" s="352"/>
      <c r="E252" s="1"/>
      <c r="F252" s="23">
        <f>A252</f>
        <v>0</v>
      </c>
      <c r="G252" s="75">
        <f>G250/F250*F252</f>
        <v>0</v>
      </c>
    </row>
    <row r="253" spans="1:7" ht="12.75">
      <c r="A253" s="13"/>
      <c r="B253" s="60"/>
      <c r="C253" s="6"/>
      <c r="D253" s="6"/>
      <c r="E253" s="60"/>
      <c r="F253" s="76"/>
      <c r="G253" s="25"/>
    </row>
    <row r="254" spans="1:7" ht="12.75">
      <c r="A254" s="72" t="s">
        <v>89</v>
      </c>
      <c r="B254" s="1"/>
      <c r="C254" s="4"/>
      <c r="D254" s="4"/>
      <c r="E254" s="1"/>
      <c r="F254" s="21"/>
      <c r="G254" s="24"/>
    </row>
    <row r="255" spans="1:7" ht="13.5" thickBot="1">
      <c r="A255" s="8" t="str">
        <f>A249</f>
        <v>    Rentenversicherung (Plan Basic)</v>
      </c>
      <c r="B255" s="1"/>
      <c r="C255" s="4"/>
      <c r="D255" s="4"/>
      <c r="E255" s="1"/>
      <c r="F255" s="21"/>
      <c r="G255" s="24"/>
    </row>
    <row r="256" spans="1:7" ht="13.5" thickBot="1">
      <c r="A256" s="257">
        <v>0</v>
      </c>
      <c r="B256" s="40"/>
      <c r="C256" s="146"/>
      <c r="D256" s="145"/>
      <c r="E256" s="1"/>
      <c r="F256" s="23">
        <f>A256</f>
        <v>0</v>
      </c>
      <c r="G256" s="24">
        <f>E227</f>
        <v>0.0025</v>
      </c>
    </row>
    <row r="257" spans="1:7" ht="12.75">
      <c r="A257" s="72" t="s">
        <v>18</v>
      </c>
      <c r="B257" s="1"/>
      <c r="C257" s="4"/>
      <c r="D257" s="4"/>
      <c r="E257" s="1"/>
      <c r="F257" s="21"/>
      <c r="G257" s="22"/>
    </row>
    <row r="258" spans="1:7" ht="13.5" thickBot="1">
      <c r="A258" s="40" t="s">
        <v>58</v>
      </c>
      <c r="B258" s="1"/>
      <c r="C258" s="4"/>
      <c r="D258" s="4"/>
      <c r="E258" s="1"/>
      <c r="F258" s="21"/>
      <c r="G258" s="22"/>
    </row>
    <row r="259" spans="1:7" ht="13.5" thickBot="1">
      <c r="A259" s="257">
        <v>0</v>
      </c>
      <c r="B259" s="40"/>
      <c r="C259" s="146"/>
      <c r="D259" s="145"/>
      <c r="E259" s="1"/>
      <c r="F259" s="23">
        <f>A259</f>
        <v>0</v>
      </c>
      <c r="G259" s="216" t="s">
        <v>108</v>
      </c>
    </row>
    <row r="260" spans="1:7" ht="13.5" thickBot="1">
      <c r="A260" s="8" t="str">
        <f>A251</f>
        <v>    Kapitalsparplan</v>
      </c>
      <c r="B260" s="1"/>
      <c r="C260" s="4"/>
      <c r="D260" s="4"/>
      <c r="E260" s="1"/>
      <c r="F260" s="23"/>
      <c r="G260" s="24"/>
    </row>
    <row r="261" spans="1:7" ht="13.5" thickBot="1">
      <c r="A261" s="257">
        <v>0</v>
      </c>
      <c r="B261" s="40"/>
      <c r="C261" s="146"/>
      <c r="D261" s="145"/>
      <c r="E261" s="1"/>
      <c r="F261" s="23">
        <f>A261</f>
        <v>0</v>
      </c>
      <c r="G261" s="24">
        <f>G252</f>
        <v>0</v>
      </c>
    </row>
    <row r="262" spans="1:7" ht="13.5" thickBot="1">
      <c r="A262" s="77" t="s">
        <v>110</v>
      </c>
      <c r="B262" s="1"/>
      <c r="C262" s="4"/>
      <c r="D262" s="4"/>
      <c r="E262" s="1"/>
      <c r="F262" s="21"/>
      <c r="G262" s="24"/>
    </row>
    <row r="263" spans="1:7" ht="13.5" thickBot="1">
      <c r="A263" s="217">
        <v>0</v>
      </c>
      <c r="B263" s="78" t="s">
        <v>19</v>
      </c>
      <c r="C263" s="78"/>
      <c r="D263" s="78"/>
      <c r="E263" s="1"/>
      <c r="F263" s="79">
        <f>A263</f>
        <v>0</v>
      </c>
      <c r="G263" s="24">
        <f>E239</f>
        <v>0.034</v>
      </c>
    </row>
    <row r="264" spans="1:7" ht="13.5" thickBot="1">
      <c r="A264" s="72" t="s">
        <v>111</v>
      </c>
      <c r="B264" s="1"/>
      <c r="C264" s="1"/>
      <c r="D264" s="1"/>
      <c r="E264" s="1"/>
      <c r="F264" s="23"/>
      <c r="G264" s="24"/>
    </row>
    <row r="265" spans="1:7" ht="13.5" thickBot="1">
      <c r="A265" s="257">
        <v>0</v>
      </c>
      <c r="B265" s="78" t="s">
        <v>19</v>
      </c>
      <c r="C265" s="78"/>
      <c r="D265" s="78"/>
      <c r="E265" s="1"/>
      <c r="F265" s="79">
        <f>A265</f>
        <v>0</v>
      </c>
      <c r="G265" s="24">
        <f>E239</f>
        <v>0.034</v>
      </c>
    </row>
    <row r="266" spans="1:7" ht="12.75">
      <c r="A266" s="80"/>
      <c r="B266" s="81"/>
      <c r="C266" s="81"/>
      <c r="D266" s="81"/>
      <c r="E266" s="60"/>
      <c r="F266" s="82"/>
      <c r="G266" s="25"/>
    </row>
    <row r="267" spans="1:7" ht="12.75">
      <c r="A267" s="83" t="s">
        <v>51</v>
      </c>
      <c r="B267" s="78"/>
      <c r="C267" s="78"/>
      <c r="D267" s="78"/>
      <c r="E267" s="1"/>
      <c r="F267" s="79"/>
      <c r="G267" s="24"/>
    </row>
    <row r="268" spans="1:7" ht="12.75">
      <c r="A268" s="72"/>
      <c r="B268" s="1"/>
      <c r="C268" s="1"/>
      <c r="D268" s="1"/>
      <c r="E268" s="1"/>
      <c r="F268" s="21"/>
      <c r="G268" s="24"/>
    </row>
    <row r="269" spans="1:7" ht="13.5" thickBot="1">
      <c r="A269" s="8" t="str">
        <f>A249</f>
        <v>    Rentenversicherung (Plan Basic)</v>
      </c>
      <c r="B269" s="1"/>
      <c r="C269" s="1"/>
      <c r="D269" s="1"/>
      <c r="E269" s="1"/>
      <c r="F269" s="21"/>
      <c r="G269" s="24"/>
    </row>
    <row r="270" spans="1:7" ht="13.5" thickBot="1">
      <c r="A270" s="257">
        <v>1E-39</v>
      </c>
      <c r="B270" s="40"/>
      <c r="C270" s="146"/>
      <c r="D270" s="145"/>
      <c r="E270" s="1"/>
      <c r="F270" s="23">
        <f>A270</f>
        <v>1E-39</v>
      </c>
      <c r="G270" s="24">
        <f>E227</f>
        <v>0.0025</v>
      </c>
    </row>
    <row r="271" spans="1:7" ht="12.75">
      <c r="A271" s="84"/>
      <c r="B271" s="40"/>
      <c r="C271" s="146"/>
      <c r="D271" s="145"/>
      <c r="E271" s="1"/>
      <c r="F271" s="23"/>
      <c r="G271" s="24"/>
    </row>
    <row r="272" spans="1:7" ht="13.5" thickBot="1">
      <c r="A272" s="72" t="s">
        <v>11</v>
      </c>
      <c r="B272" s="1"/>
      <c r="C272" s="4"/>
      <c r="D272" s="4"/>
      <c r="E272" s="1"/>
      <c r="F272" s="23"/>
      <c r="G272" s="24"/>
    </row>
    <row r="273" spans="1:7" ht="13.5" thickBot="1">
      <c r="A273" s="257">
        <v>0</v>
      </c>
      <c r="B273" s="40"/>
      <c r="C273" s="146"/>
      <c r="D273" s="145"/>
      <c r="E273" s="1"/>
      <c r="F273" s="23">
        <f>A273</f>
        <v>0</v>
      </c>
      <c r="G273" s="75">
        <f>G270/F270*F273</f>
        <v>0</v>
      </c>
    </row>
    <row r="274" spans="1:7" ht="12.75">
      <c r="A274" s="85"/>
      <c r="B274" s="86"/>
      <c r="C274" s="147"/>
      <c r="D274" s="148"/>
      <c r="E274" s="60"/>
      <c r="F274" s="87"/>
      <c r="G274" s="25"/>
    </row>
    <row r="275" spans="1:7" ht="12.75">
      <c r="A275" s="88" t="s">
        <v>112</v>
      </c>
      <c r="B275" s="71"/>
      <c r="C275" s="71"/>
      <c r="D275" s="71"/>
      <c r="E275" s="71"/>
      <c r="F275" s="89"/>
      <c r="G275" s="123"/>
    </row>
    <row r="276" spans="1:7" ht="13.5" thickBot="1">
      <c r="A276" s="88" t="s">
        <v>105</v>
      </c>
      <c r="B276" s="71"/>
      <c r="C276" s="71"/>
      <c r="D276" s="71"/>
      <c r="E276" s="71"/>
      <c r="F276" s="89"/>
      <c r="G276" s="123"/>
    </row>
    <row r="277" spans="1:7" ht="13.5" thickBot="1">
      <c r="A277" s="144" t="s">
        <v>106</v>
      </c>
      <c r="B277" s="71"/>
      <c r="C277" s="71"/>
      <c r="D277" s="71"/>
      <c r="E277" s="71"/>
      <c r="F277" s="89"/>
      <c r="G277" s="123"/>
    </row>
    <row r="278" spans="1:7" ht="13.5" thickBot="1">
      <c r="A278" s="39" t="s">
        <v>113</v>
      </c>
      <c r="F278" s="21"/>
      <c r="G278" s="24"/>
    </row>
    <row r="279" spans="1:7" ht="13.5" thickBot="1">
      <c r="A279" s="217">
        <v>0</v>
      </c>
      <c r="B279" s="39"/>
      <c r="C279" s="146"/>
      <c r="D279" s="90"/>
      <c r="F279" s="23">
        <f>A279</f>
        <v>0</v>
      </c>
      <c r="G279" s="24">
        <f>E237</f>
        <v>0.003</v>
      </c>
    </row>
    <row r="280" spans="1:7" ht="12.75">
      <c r="A280" s="39"/>
      <c r="C280" s="4"/>
      <c r="F280" s="23"/>
      <c r="G280" s="24"/>
    </row>
    <row r="281" spans="1:7" ht="12.75">
      <c r="A281" s="72" t="s">
        <v>210</v>
      </c>
      <c r="B281" s="1"/>
      <c r="C281" s="4"/>
      <c r="D281" s="4"/>
      <c r="E281" s="1"/>
      <c r="F281" s="21"/>
      <c r="G281" s="22"/>
    </row>
    <row r="282" spans="1:7" ht="13.5" thickBot="1">
      <c r="A282" s="40" t="s">
        <v>58</v>
      </c>
      <c r="B282" s="1"/>
      <c r="C282" s="4"/>
      <c r="D282" s="4"/>
      <c r="E282" s="1"/>
      <c r="F282" s="21"/>
      <c r="G282" s="22"/>
    </row>
    <row r="283" spans="1:7" ht="13.5" thickBot="1">
      <c r="A283" s="257">
        <v>0</v>
      </c>
      <c r="B283" s="40"/>
      <c r="C283" s="146"/>
      <c r="D283" s="145"/>
      <c r="E283" s="1"/>
      <c r="F283" s="23">
        <f>A283</f>
        <v>0</v>
      </c>
      <c r="G283" s="216" t="s">
        <v>108</v>
      </c>
    </row>
    <row r="284" spans="1:7" ht="12.75">
      <c r="A284" s="39"/>
      <c r="C284" s="4"/>
      <c r="F284" s="23"/>
      <c r="G284" s="24"/>
    </row>
    <row r="285" spans="1:7" ht="12.75">
      <c r="A285" s="39" t="s">
        <v>152</v>
      </c>
      <c r="C285" s="4"/>
      <c r="F285" s="21"/>
      <c r="G285" s="24"/>
    </row>
    <row r="286" spans="1:7" ht="13.5" thickBot="1">
      <c r="A286" s="39" t="str">
        <f>A278</f>
        <v>    Rentenversicherung</v>
      </c>
      <c r="C286" s="4"/>
      <c r="F286" s="21"/>
      <c r="G286" s="24"/>
    </row>
    <row r="287" spans="1:7" ht="13.5" thickBot="1">
      <c r="A287" s="257">
        <v>0</v>
      </c>
      <c r="B287" s="39"/>
      <c r="C287" s="146"/>
      <c r="D287" s="90"/>
      <c r="F287" s="23">
        <f>A287</f>
        <v>0</v>
      </c>
      <c r="G287" s="24">
        <f>E237</f>
        <v>0.003</v>
      </c>
    </row>
    <row r="288" spans="1:7" ht="12.75">
      <c r="A288" s="40"/>
      <c r="B288" s="1"/>
      <c r="C288" s="6"/>
      <c r="D288" s="1"/>
      <c r="E288" s="1"/>
      <c r="F288" s="87"/>
      <c r="G288" s="25"/>
    </row>
    <row r="289" spans="1:7" ht="12.75">
      <c r="A289" s="139" t="s">
        <v>52</v>
      </c>
      <c r="B289" s="31"/>
      <c r="C289" s="1"/>
      <c r="D289" s="31"/>
      <c r="E289" s="32"/>
      <c r="F289" s="23"/>
      <c r="G289" s="24"/>
    </row>
    <row r="290" spans="1:7" ht="12.75">
      <c r="A290" s="72" t="s">
        <v>114</v>
      </c>
      <c r="B290" s="1"/>
      <c r="C290" s="1"/>
      <c r="D290" s="1"/>
      <c r="E290" s="33"/>
      <c r="F290" s="21"/>
      <c r="G290" s="24"/>
    </row>
    <row r="291" spans="1:7" ht="13.5" thickBot="1">
      <c r="A291" s="72" t="str">
        <f>A278</f>
        <v>    Rentenversicherung</v>
      </c>
      <c r="B291" s="1"/>
      <c r="C291" s="1"/>
      <c r="D291" s="1"/>
      <c r="E291" s="33"/>
      <c r="F291" s="21"/>
      <c r="G291" s="24"/>
    </row>
    <row r="292" spans="1:7" ht="13.5" thickBot="1">
      <c r="A292" s="258">
        <v>0</v>
      </c>
      <c r="B292" s="40"/>
      <c r="C292" s="146"/>
      <c r="D292" s="145"/>
      <c r="E292" s="33"/>
      <c r="F292" s="23">
        <f>A292</f>
        <v>0</v>
      </c>
      <c r="G292" s="24">
        <f>E237</f>
        <v>0.003</v>
      </c>
    </row>
    <row r="293" spans="1:7" ht="13.5" thickBot="1">
      <c r="A293" s="13"/>
      <c r="B293" s="60"/>
      <c r="C293" s="60"/>
      <c r="D293" s="60"/>
      <c r="E293" s="34"/>
      <c r="F293" s="91"/>
      <c r="G293" s="63"/>
    </row>
    <row r="294" spans="1:7" ht="13.5" thickBot="1">
      <c r="A294" s="92" t="s">
        <v>78</v>
      </c>
      <c r="B294" s="93"/>
      <c r="C294" s="93"/>
      <c r="D294" s="93"/>
      <c r="E294" s="140"/>
      <c r="F294" s="141">
        <f>SUM(F245:F293)</f>
        <v>1E-11</v>
      </c>
      <c r="G294" s="18"/>
    </row>
    <row r="295" spans="6:7" ht="13.5" thickBot="1">
      <c r="F295" s="20"/>
      <c r="G295" s="18"/>
    </row>
    <row r="296" spans="1:9" ht="16.5" thickBot="1">
      <c r="A296" s="90" t="s">
        <v>115</v>
      </c>
      <c r="E296" s="250" t="s">
        <v>102</v>
      </c>
      <c r="F296" s="215">
        <v>-1E-05</v>
      </c>
      <c r="G296" s="249"/>
      <c r="H296" s="39" t="s">
        <v>240</v>
      </c>
      <c r="I296" s="218"/>
    </row>
    <row r="297" spans="6:9" ht="12.75">
      <c r="F297" s="21"/>
      <c r="I297" s="218"/>
    </row>
    <row r="298" spans="1:8" ht="13.5" thickBot="1">
      <c r="A298" s="94" t="s">
        <v>20</v>
      </c>
      <c r="B298" s="95"/>
      <c r="C298" s="95"/>
      <c r="D298" s="95"/>
      <c r="E298" s="95"/>
      <c r="F298" s="124">
        <f>F294-F296</f>
        <v>1.0000010000000002E-05</v>
      </c>
      <c r="G298" s="18"/>
      <c r="H298" s="39" t="s">
        <v>76</v>
      </c>
    </row>
    <row r="299" spans="7:8" ht="12.75">
      <c r="G299" s="18"/>
      <c r="H299" s="39" t="s">
        <v>227</v>
      </c>
    </row>
    <row r="300" spans="7:8" ht="13.5" thickBot="1">
      <c r="G300" s="18"/>
      <c r="H300" s="97" t="s">
        <v>228</v>
      </c>
    </row>
    <row r="301" spans="1:7" ht="13.5" thickBot="1">
      <c r="A301" s="64" t="s">
        <v>84</v>
      </c>
      <c r="B301" s="65"/>
      <c r="C301" s="65"/>
      <c r="D301" s="65"/>
      <c r="E301" s="65"/>
      <c r="F301" s="65"/>
      <c r="G301" s="125"/>
    </row>
    <row r="302" ht="12.75">
      <c r="G302" s="18"/>
    </row>
    <row r="303" spans="1:7" ht="12.75">
      <c r="A303" s="11" t="s">
        <v>174</v>
      </c>
      <c r="G303" s="18"/>
    </row>
    <row r="304" spans="1:7" ht="12.75">
      <c r="A304" s="11"/>
      <c r="G304" s="18"/>
    </row>
    <row r="305" spans="1:7" ht="12.75">
      <c r="A305" s="39" t="s">
        <v>21</v>
      </c>
      <c r="F305" s="27">
        <f>F250+F256+F270</f>
        <v>1E-11</v>
      </c>
      <c r="G305" s="29">
        <f>E227</f>
        <v>0.0025</v>
      </c>
    </row>
    <row r="306" spans="1:7" ht="12.75">
      <c r="A306" s="39" t="s">
        <v>12</v>
      </c>
      <c r="F306" s="27">
        <f>F279+F287+F292</f>
        <v>0</v>
      </c>
      <c r="G306" s="29">
        <f>E237</f>
        <v>0.003</v>
      </c>
    </row>
    <row r="307" spans="1:7" ht="12.75">
      <c r="A307" s="219" t="s">
        <v>132</v>
      </c>
      <c r="B307" s="219"/>
      <c r="C307" s="219"/>
      <c r="D307" s="219"/>
      <c r="E307" s="219"/>
      <c r="F307" s="220">
        <f>SUM(F305:F306)</f>
        <v>1E-11</v>
      </c>
      <c r="G307" s="38"/>
    </row>
    <row r="308" spans="1:7" ht="12.75">
      <c r="A308" s="39" t="s">
        <v>22</v>
      </c>
      <c r="F308" s="27">
        <f>F305/G305*G308</f>
        <v>1E-11</v>
      </c>
      <c r="G308" s="29">
        <f>E228</f>
        <v>0.0025</v>
      </c>
    </row>
    <row r="309" spans="1:7" ht="12.75">
      <c r="A309" s="39" t="s">
        <v>23</v>
      </c>
      <c r="F309" s="27">
        <f>F306/G306*G309</f>
        <v>0</v>
      </c>
      <c r="G309" s="29">
        <f>E238</f>
        <v>0.003</v>
      </c>
    </row>
    <row r="310" spans="1:7" ht="13.5" thickBot="1">
      <c r="A310" s="30" t="s">
        <v>133</v>
      </c>
      <c r="B310" s="26"/>
      <c r="C310" s="26"/>
      <c r="D310" s="26"/>
      <c r="E310" s="26"/>
      <c r="F310" s="36">
        <f>SUM(F308:F309)</f>
        <v>1E-11</v>
      </c>
      <c r="G310" s="38"/>
    </row>
    <row r="311" ht="12.75">
      <c r="G311" s="18"/>
    </row>
    <row r="312" spans="1:7" ht="12.75">
      <c r="A312" s="11" t="s">
        <v>175</v>
      </c>
      <c r="G312" s="18"/>
    </row>
    <row r="313" ht="12.75">
      <c r="G313" s="18"/>
    </row>
    <row r="314" spans="1:7" ht="12.75">
      <c r="A314" s="39" t="s">
        <v>24</v>
      </c>
      <c r="F314" s="27">
        <f>F252+F261+F273</f>
        <v>0</v>
      </c>
      <c r="G314" s="29">
        <f>IF(G225&gt;70,0%,IF(G225&gt;54,E235,IF(G225&gt;44,E234,IF(G225&gt;29,E233,IF(G225&gt;17,E232,0%)))))+1E-67</f>
        <v>1E-67</v>
      </c>
    </row>
    <row r="315" spans="1:7" ht="12.75">
      <c r="A315" s="39" t="s">
        <v>53</v>
      </c>
      <c r="F315" s="27">
        <f>F263</f>
        <v>0</v>
      </c>
      <c r="G315" s="96">
        <f>E239</f>
        <v>0.034</v>
      </c>
    </row>
    <row r="316" spans="1:7" ht="12.75">
      <c r="A316" s="39" t="s">
        <v>82</v>
      </c>
      <c r="F316" s="27">
        <f>F265</f>
        <v>0</v>
      </c>
      <c r="G316" s="96">
        <f>G315</f>
        <v>0.034</v>
      </c>
    </row>
    <row r="317" spans="1:7" ht="12.75">
      <c r="A317" s="221" t="s">
        <v>116</v>
      </c>
      <c r="B317" s="219"/>
      <c r="C317" s="219"/>
      <c r="D317" s="219"/>
      <c r="E317" s="219"/>
      <c r="F317" s="220">
        <f>SUM(F314:F316)</f>
        <v>0</v>
      </c>
      <c r="G317" s="38"/>
    </row>
    <row r="318" spans="1:7" ht="12.75">
      <c r="A318" s="1"/>
      <c r="B318" s="1"/>
      <c r="C318" s="1"/>
      <c r="D318" s="1"/>
      <c r="E318" s="1"/>
      <c r="F318" s="37"/>
      <c r="G318" s="38"/>
    </row>
    <row r="319" spans="1:8" ht="12.75">
      <c r="A319" s="97" t="s">
        <v>25</v>
      </c>
      <c r="B319" s="1"/>
      <c r="C319" s="1"/>
      <c r="D319" s="1"/>
      <c r="E319" s="1"/>
      <c r="F319" s="37">
        <f>F314/G314*G319</f>
        <v>0</v>
      </c>
      <c r="G319" s="29">
        <f>IF(G225&gt;70,0%,IF(G225&gt;54,G235,IF(G225&gt;44,G234,IF(G225&gt;29,G233,IF(G225&gt;17,G232,0%)))))</f>
        <v>0</v>
      </c>
      <c r="H319" s="1"/>
    </row>
    <row r="320" spans="1:8" ht="12.75">
      <c r="A320" s="97" t="s">
        <v>54</v>
      </c>
      <c r="B320" s="1"/>
      <c r="C320" s="1"/>
      <c r="D320" s="1"/>
      <c r="E320" s="1"/>
      <c r="F320" s="37">
        <f>F315</f>
        <v>0</v>
      </c>
      <c r="G320" s="96">
        <f>G315</f>
        <v>0.034</v>
      </c>
      <c r="H320" s="1"/>
    </row>
    <row r="321" spans="1:8" ht="12.75">
      <c r="A321" s="97" t="s">
        <v>83</v>
      </c>
      <c r="B321" s="1"/>
      <c r="C321" s="1"/>
      <c r="D321" s="1"/>
      <c r="E321" s="1"/>
      <c r="F321" s="37">
        <f>F316</f>
        <v>0</v>
      </c>
      <c r="G321" s="96">
        <f>G316</f>
        <v>0.034</v>
      </c>
      <c r="H321" s="1"/>
    </row>
    <row r="322" spans="1:7" ht="13.5" thickBot="1">
      <c r="A322" s="30" t="s">
        <v>117</v>
      </c>
      <c r="B322" s="26"/>
      <c r="C322" s="26"/>
      <c r="D322" s="26"/>
      <c r="E322" s="26"/>
      <c r="F322" s="36">
        <f>SUM(F319:F321)</f>
        <v>0</v>
      </c>
      <c r="G322" s="98"/>
    </row>
    <row r="323" ht="13.5" thickBot="1">
      <c r="G323" s="18"/>
    </row>
    <row r="324" spans="1:7" ht="16.5" thickBot="1">
      <c r="A324" s="99" t="s">
        <v>176</v>
      </c>
      <c r="B324" s="100"/>
      <c r="C324" s="100"/>
      <c r="D324" s="100"/>
      <c r="E324" s="100"/>
      <c r="F324" s="142">
        <f>F310+F322</f>
        <v>1E-11</v>
      </c>
      <c r="G324" s="18"/>
    </row>
    <row r="327" spans="6:7" ht="13.5" thickBot="1">
      <c r="F327" s="222" t="s">
        <v>15</v>
      </c>
      <c r="G327" s="222" t="s">
        <v>4</v>
      </c>
    </row>
    <row r="328" spans="6:7" ht="12.75">
      <c r="F328" s="223"/>
      <c r="G328" s="224"/>
    </row>
    <row r="329" spans="1:7" ht="15.75">
      <c r="A329" t="str">
        <f>A307</f>
        <v>    = Summe Beiträge des Arbeitnehmers PK und Zusatzversorgung</v>
      </c>
      <c r="E329" s="225" t="s">
        <v>103</v>
      </c>
      <c r="F329" s="227">
        <f>F307</f>
        <v>1E-11</v>
      </c>
      <c r="G329" s="227"/>
    </row>
    <row r="330" spans="1:7" ht="12.75">
      <c r="A330" t="str">
        <f>A310</f>
        <v>    = Summe Beiträge des Arbeitgebers PK und Zusatzversorgung</v>
      </c>
      <c r="F330" s="227"/>
      <c r="G330" s="227">
        <f>F310</f>
        <v>1E-11</v>
      </c>
    </row>
    <row r="331" spans="1:7" ht="15.75">
      <c r="A331" t="str">
        <f>A317</f>
        <v>    = Summe Arbeitnehmer-Beiträge zum Kapitalsparplan</v>
      </c>
      <c r="E331" s="225" t="s">
        <v>103</v>
      </c>
      <c r="F331" s="227">
        <f>F317</f>
        <v>0</v>
      </c>
      <c r="G331" s="227"/>
    </row>
    <row r="332" spans="1:7" ht="12.75">
      <c r="A332" t="str">
        <f>A322</f>
        <v>    = Summe Arbeitgeber-Beiträge zum Kapitalsparplan</v>
      </c>
      <c r="F332" s="227"/>
      <c r="G332" s="227">
        <f>F322</f>
        <v>0</v>
      </c>
    </row>
    <row r="333" spans="6:7" ht="13.5" thickBot="1">
      <c r="F333" s="227"/>
      <c r="G333" s="227"/>
    </row>
    <row r="334" spans="1:7" ht="16.5" thickBot="1">
      <c r="A334" s="228" t="s">
        <v>118</v>
      </c>
      <c r="B334" s="31"/>
      <c r="C334" s="31"/>
      <c r="D334" s="31"/>
      <c r="E334" s="225" t="s">
        <v>17</v>
      </c>
      <c r="F334" s="305">
        <f>SUM(F328:F333)</f>
        <v>1E-11</v>
      </c>
      <c r="G334" s="227"/>
    </row>
    <row r="335" spans="1:7" ht="16.5" thickBot="1">
      <c r="A335" s="219" t="s">
        <v>119</v>
      </c>
      <c r="B335" s="28"/>
      <c r="C335" s="28"/>
      <c r="D335" s="28"/>
      <c r="E335" s="225" t="s">
        <v>17</v>
      </c>
      <c r="F335" s="230"/>
      <c r="G335" s="229">
        <f>SUM(G328:G334)</f>
        <v>1E-11</v>
      </c>
    </row>
    <row r="336" spans="6:7" ht="12.75">
      <c r="F336" s="226"/>
      <c r="G336" s="227"/>
    </row>
    <row r="337" spans="6:7" ht="13.5" thickBot="1">
      <c r="F337" s="226"/>
      <c r="G337" s="227"/>
    </row>
    <row r="338" spans="1:7" ht="13.5" thickBot="1">
      <c r="A338" s="231" t="s">
        <v>120</v>
      </c>
      <c r="B338" s="232"/>
      <c r="F338" s="233" t="s">
        <v>15</v>
      </c>
      <c r="G338" s="233" t="s">
        <v>4</v>
      </c>
    </row>
    <row r="339" spans="1:7" ht="12.75">
      <c r="A339" s="90" t="s">
        <v>121</v>
      </c>
      <c r="F339" s="234"/>
      <c r="G339" s="234"/>
    </row>
    <row r="340" spans="6:7" ht="12.75">
      <c r="F340" s="235"/>
      <c r="G340" s="235"/>
    </row>
    <row r="341" spans="1:7" ht="13.5" thickBot="1">
      <c r="A341" s="39" t="s">
        <v>122</v>
      </c>
      <c r="F341" s="235"/>
      <c r="G341" s="235"/>
    </row>
    <row r="342" spans="1:8" ht="16.5" thickBot="1">
      <c r="A342" s="39" t="s">
        <v>123</v>
      </c>
      <c r="B342" s="236"/>
      <c r="C342" s="236"/>
      <c r="E342" s="225" t="s">
        <v>102</v>
      </c>
      <c r="F342" s="237">
        <v>0</v>
      </c>
      <c r="G342" s="243">
        <f>F342</f>
        <v>0</v>
      </c>
      <c r="H342" s="39" t="s">
        <v>134</v>
      </c>
    </row>
    <row r="343" spans="1:7" ht="16.5" thickBot="1">
      <c r="A343" s="39" t="s">
        <v>124</v>
      </c>
      <c r="E343" s="238"/>
      <c r="F343" s="239"/>
      <c r="G343" s="239"/>
    </row>
    <row r="344" spans="1:8" ht="16.5" thickBot="1">
      <c r="A344" s="39" t="s">
        <v>123</v>
      </c>
      <c r="E344" s="225" t="s">
        <v>102</v>
      </c>
      <c r="F344" s="237">
        <v>0</v>
      </c>
      <c r="G344" s="243">
        <f>F344</f>
        <v>0</v>
      </c>
      <c r="H344" s="39" t="s">
        <v>134</v>
      </c>
    </row>
    <row r="345" spans="1:7" ht="15.75">
      <c r="A345" s="39"/>
      <c r="E345" s="240"/>
      <c r="F345" s="241"/>
      <c r="G345" s="241"/>
    </row>
    <row r="346" spans="1:7" ht="18" customHeight="1" thickBot="1">
      <c r="A346" s="242" t="s">
        <v>150</v>
      </c>
      <c r="F346" s="235"/>
      <c r="G346" s="235"/>
    </row>
    <row r="347" spans="1:7" ht="13.5" thickBot="1">
      <c r="A347" s="243">
        <f>F342+F344</f>
        <v>0</v>
      </c>
      <c r="F347" s="235"/>
      <c r="G347" s="235"/>
    </row>
    <row r="348" spans="1:7" ht="17.25" customHeight="1" thickBot="1">
      <c r="A348" s="242" t="s">
        <v>151</v>
      </c>
      <c r="F348" s="235"/>
      <c r="G348" s="235"/>
    </row>
    <row r="349" spans="1:7" ht="13.5" thickBot="1">
      <c r="A349" s="243">
        <f>G342+G344</f>
        <v>0</v>
      </c>
      <c r="F349" s="235"/>
      <c r="G349" s="235"/>
    </row>
    <row r="350" spans="6:7" ht="13.5" thickBot="1">
      <c r="F350" s="235"/>
      <c r="G350" s="235"/>
    </row>
    <row r="351" spans="1:7" ht="16.5" thickBot="1">
      <c r="A351" s="231" t="s">
        <v>125</v>
      </c>
      <c r="B351" s="244"/>
      <c r="E351" s="225" t="s">
        <v>17</v>
      </c>
      <c r="F351" s="243">
        <f>F334-SUM(F339:F350)</f>
        <v>1E-11</v>
      </c>
      <c r="G351" s="243">
        <f>G335-SUM(G339:G350)</f>
        <v>1E-11</v>
      </c>
    </row>
    <row r="352" spans="6:7" ht="13.5" thickBot="1">
      <c r="F352" s="245" t="s">
        <v>15</v>
      </c>
      <c r="G352" s="245" t="s">
        <v>4</v>
      </c>
    </row>
    <row r="353" ht="12.75"/>
    <row r="354" spans="1:7" ht="15.75">
      <c r="A354" s="246"/>
      <c r="B354" s="1"/>
      <c r="C354" s="1"/>
      <c r="D354" s="1"/>
      <c r="E354" s="240"/>
      <c r="F354" s="247"/>
      <c r="G354" s="248"/>
    </row>
    <row r="355" ht="12.75"/>
    <row r="356" ht="12.75"/>
    <row r="357" ht="12.75"/>
    <row r="358" ht="12.75"/>
    <row r="359" ht="12.75"/>
    <row r="360" ht="12.75"/>
    <row r="361" ht="12.75"/>
    <row r="362" ht="12.75"/>
    <row r="363" ht="12.75">
      <c r="B363" s="39"/>
    </row>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sheetData>
  <sheetProtection/>
  <mergeCells count="1">
    <mergeCell ref="E230:G230"/>
  </mergeCells>
  <conditionalFormatting sqref="J178">
    <cfRule type="cellIs" priority="1" dxfId="0" operator="greaterThan" stopIfTrue="1">
      <formula>0</formula>
    </cfRule>
  </conditionalFormatting>
  <hyperlinks>
    <hyperlink ref="D69" r:id="rId1" display="www.Mobile-Steuerberatung.de"/>
    <hyperlink ref="C73" r:id="rId2" display="www.avroche.ch/de/beratung/grenzgaenger-infos-de/merkblaetter/"/>
    <hyperlink ref="A75" r:id="rId3" display="www.bsv.admin.ch/bsv/de/home/sozialversicherungen/bv/grundlagen-und-gesetze/grundlagen/bescheinigung-von-obligatorischen-und-ueberobligatorischen-beitr.html"/>
  </hyperlinks>
  <printOptions/>
  <pageMargins left="0.787401575" right="0.787401575" top="0.984251969" bottom="0.984251969" header="0.4921259845" footer="0.4921259845"/>
  <pageSetup horizontalDpi="600" verticalDpi="600" orientation="portrait" paperSize="9" r:id="rId5"/>
  <rowBreaks count="7" manualBreakCount="7">
    <brk id="97" max="6" man="1"/>
    <brk id="127" max="6" man="1"/>
    <brk id="175" max="6" man="1"/>
    <brk id="222" max="6" man="1"/>
    <brk id="241" max="6" man="1"/>
    <brk id="274" max="6" man="1"/>
    <brk id="300" max="6" man="1"/>
  </rowBreaks>
  <drawing r:id="rId4"/>
</worksheet>
</file>

<file path=xl/worksheets/sheet2.xml><?xml version="1.0" encoding="utf-8"?>
<worksheet xmlns="http://schemas.openxmlformats.org/spreadsheetml/2006/main" xmlns:r="http://schemas.openxmlformats.org/officeDocument/2006/relationships">
  <dimension ref="A1:IV10"/>
  <sheetViews>
    <sheetView view="pageBreakPreview" zoomScaleSheetLayoutView="100" zoomScalePageLayoutView="0" workbookViewId="0" topLeftCell="A1">
      <selection activeCell="F15" sqref="F15"/>
    </sheetView>
  </sheetViews>
  <sheetFormatPr defaultColWidth="9.140625" defaultRowHeight="12.75"/>
  <cols>
    <col min="1" max="1" width="2.421875" style="0" customWidth="1"/>
    <col min="2" max="3" width="11.421875" style="0" customWidth="1"/>
    <col min="4" max="4" width="4.57421875" style="0" customWidth="1"/>
    <col min="5" max="5" width="11.421875" style="0" customWidth="1"/>
    <col min="6" max="6" width="7.57421875" style="0" customWidth="1"/>
    <col min="7" max="7" width="3.421875" style="0" customWidth="1"/>
    <col min="8" max="8" width="4.57421875" style="0" customWidth="1"/>
    <col min="9" max="9" width="4.421875" style="0" customWidth="1"/>
    <col min="10" max="10" width="4.57421875" style="0" customWidth="1"/>
    <col min="11" max="11" width="7.57421875" style="0" customWidth="1"/>
    <col min="12" max="16384" width="11.421875" style="0" customWidth="1"/>
  </cols>
  <sheetData>
    <row r="1" ht="15.75">
      <c r="A1" s="101" t="s">
        <v>215</v>
      </c>
    </row>
    <row r="2" ht="12.75">
      <c r="A2" s="11"/>
    </row>
    <row r="3" spans="1:12" ht="118.5" customHeight="1">
      <c r="A3" s="383" t="s">
        <v>26</v>
      </c>
      <c r="B3" s="383"/>
      <c r="C3" s="383"/>
      <c r="D3" s="383"/>
      <c r="E3" s="383"/>
      <c r="F3" s="383"/>
      <c r="G3" s="383"/>
      <c r="H3" s="383"/>
      <c r="I3" s="383"/>
      <c r="J3" s="383"/>
      <c r="K3" s="383"/>
      <c r="L3" s="383"/>
    </row>
    <row r="5" spans="1:256" ht="117.75" customHeight="1">
      <c r="A5" s="384" t="s">
        <v>27</v>
      </c>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c r="DR5" s="383"/>
      <c r="DS5" s="383"/>
      <c r="DT5" s="383"/>
      <c r="DU5" s="383"/>
      <c r="DV5" s="383"/>
      <c r="DW5" s="383"/>
      <c r="DX5" s="383"/>
      <c r="DY5" s="383"/>
      <c r="DZ5" s="383"/>
      <c r="EA5" s="383"/>
      <c r="EB5" s="383"/>
      <c r="EC5" s="383"/>
      <c r="ED5" s="383"/>
      <c r="EE5" s="383"/>
      <c r="EF5" s="383"/>
      <c r="EG5" s="383"/>
      <c r="EH5" s="383"/>
      <c r="EI5" s="383"/>
      <c r="EJ5" s="383"/>
      <c r="EK5" s="383"/>
      <c r="EL5" s="383"/>
      <c r="EM5" s="383"/>
      <c r="EN5" s="383"/>
      <c r="EO5" s="383"/>
      <c r="EP5" s="383"/>
      <c r="EQ5" s="383"/>
      <c r="ER5" s="383"/>
      <c r="ES5" s="383"/>
      <c r="ET5" s="383"/>
      <c r="EU5" s="383"/>
      <c r="EV5" s="383"/>
      <c r="EW5" s="383"/>
      <c r="EX5" s="383"/>
      <c r="EY5" s="383"/>
      <c r="EZ5" s="383"/>
      <c r="FA5" s="383"/>
      <c r="FB5" s="383"/>
      <c r="FC5" s="383"/>
      <c r="FD5" s="383"/>
      <c r="FE5" s="383"/>
      <c r="FF5" s="383"/>
      <c r="FG5" s="383"/>
      <c r="FH5" s="383"/>
      <c r="FI5" s="383"/>
      <c r="FJ5" s="383"/>
      <c r="FK5" s="383"/>
      <c r="FL5" s="383"/>
      <c r="FM5" s="383"/>
      <c r="FN5" s="383"/>
      <c r="FO5" s="383"/>
      <c r="FP5" s="383"/>
      <c r="FQ5" s="383"/>
      <c r="FR5" s="383"/>
      <c r="FS5" s="383"/>
      <c r="FT5" s="383"/>
      <c r="FU5" s="383"/>
      <c r="FV5" s="383"/>
      <c r="FW5" s="383"/>
      <c r="FX5" s="383"/>
      <c r="FY5" s="383"/>
      <c r="FZ5" s="383"/>
      <c r="GA5" s="383"/>
      <c r="GB5" s="383"/>
      <c r="GC5" s="383"/>
      <c r="GD5" s="383"/>
      <c r="GE5" s="383"/>
      <c r="GF5" s="383"/>
      <c r="GG5" s="383"/>
      <c r="GH5" s="383"/>
      <c r="GI5" s="383"/>
      <c r="GJ5" s="383"/>
      <c r="GK5" s="383"/>
      <c r="GL5" s="383"/>
      <c r="GM5" s="383"/>
      <c r="GN5" s="383"/>
      <c r="GO5" s="383"/>
      <c r="GP5" s="383"/>
      <c r="GQ5" s="383"/>
      <c r="GR5" s="383"/>
      <c r="GS5" s="383"/>
      <c r="GT5" s="383"/>
      <c r="GU5" s="383"/>
      <c r="GV5" s="383"/>
      <c r="GW5" s="383"/>
      <c r="GX5" s="383"/>
      <c r="GY5" s="383"/>
      <c r="GZ5" s="383"/>
      <c r="HA5" s="383"/>
      <c r="HB5" s="383"/>
      <c r="HC5" s="383"/>
      <c r="HD5" s="383"/>
      <c r="HE5" s="383"/>
      <c r="HF5" s="383"/>
      <c r="HG5" s="383"/>
      <c r="HH5" s="383"/>
      <c r="HI5" s="383"/>
      <c r="HJ5" s="383"/>
      <c r="HK5" s="383"/>
      <c r="HL5" s="383"/>
      <c r="HM5" s="383"/>
      <c r="HN5" s="383"/>
      <c r="HO5" s="383"/>
      <c r="HP5" s="383"/>
      <c r="HQ5" s="383"/>
      <c r="HR5" s="383"/>
      <c r="HS5" s="383"/>
      <c r="HT5" s="383"/>
      <c r="HU5" s="383"/>
      <c r="HV5" s="383"/>
      <c r="HW5" s="383"/>
      <c r="HX5" s="383"/>
      <c r="HY5" s="383"/>
      <c r="HZ5" s="383"/>
      <c r="IA5" s="383"/>
      <c r="IB5" s="383"/>
      <c r="IC5" s="383"/>
      <c r="ID5" s="383"/>
      <c r="IE5" s="383"/>
      <c r="IF5" s="383"/>
      <c r="IG5" s="383"/>
      <c r="IH5" s="383"/>
      <c r="II5" s="383"/>
      <c r="IJ5" s="383"/>
      <c r="IK5" s="383"/>
      <c r="IL5" s="383"/>
      <c r="IM5" s="383"/>
      <c r="IN5" s="383"/>
      <c r="IO5" s="383"/>
      <c r="IP5" s="383"/>
      <c r="IQ5" s="383"/>
      <c r="IR5" s="383"/>
      <c r="IS5" s="383"/>
      <c r="IT5" s="383"/>
      <c r="IU5" s="383"/>
      <c r="IV5" s="383"/>
    </row>
    <row r="6" spans="1:256" ht="45" customHeight="1">
      <c r="A6" s="383" t="s">
        <v>28</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383"/>
      <c r="DG6" s="383"/>
      <c r="DH6" s="383"/>
      <c r="DI6" s="383"/>
      <c r="DJ6" s="383"/>
      <c r="DK6" s="383"/>
      <c r="DL6" s="383"/>
      <c r="DM6" s="383"/>
      <c r="DN6" s="383"/>
      <c r="DO6" s="383"/>
      <c r="DP6" s="383"/>
      <c r="DQ6" s="383"/>
      <c r="DR6" s="383"/>
      <c r="DS6" s="383"/>
      <c r="DT6" s="383"/>
      <c r="DU6" s="383"/>
      <c r="DV6" s="383"/>
      <c r="DW6" s="383"/>
      <c r="DX6" s="383"/>
      <c r="DY6" s="383"/>
      <c r="DZ6" s="383"/>
      <c r="EA6" s="383"/>
      <c r="EB6" s="383"/>
      <c r="EC6" s="383"/>
      <c r="ED6" s="383"/>
      <c r="EE6" s="383"/>
      <c r="EF6" s="383"/>
      <c r="EG6" s="383"/>
      <c r="EH6" s="383"/>
      <c r="EI6" s="383"/>
      <c r="EJ6" s="383"/>
      <c r="EK6" s="383"/>
      <c r="EL6" s="383"/>
      <c r="EM6" s="383"/>
      <c r="EN6" s="383"/>
      <c r="EO6" s="383"/>
      <c r="EP6" s="383"/>
      <c r="EQ6" s="383"/>
      <c r="ER6" s="383"/>
      <c r="ES6" s="383"/>
      <c r="ET6" s="383"/>
      <c r="EU6" s="383"/>
      <c r="EV6" s="383"/>
      <c r="EW6" s="383"/>
      <c r="EX6" s="383"/>
      <c r="EY6" s="383"/>
      <c r="EZ6" s="383"/>
      <c r="FA6" s="383"/>
      <c r="FB6" s="383"/>
      <c r="FC6" s="383"/>
      <c r="FD6" s="383"/>
      <c r="FE6" s="383"/>
      <c r="FF6" s="383"/>
      <c r="FG6" s="383"/>
      <c r="FH6" s="383"/>
      <c r="FI6" s="383"/>
      <c r="FJ6" s="383"/>
      <c r="FK6" s="383"/>
      <c r="FL6" s="383"/>
      <c r="FM6" s="383"/>
      <c r="FN6" s="383"/>
      <c r="FO6" s="383"/>
      <c r="FP6" s="383"/>
      <c r="FQ6" s="383"/>
      <c r="FR6" s="383"/>
      <c r="FS6" s="383"/>
      <c r="FT6" s="383"/>
      <c r="FU6" s="383"/>
      <c r="FV6" s="383"/>
      <c r="FW6" s="383"/>
      <c r="FX6" s="383"/>
      <c r="FY6" s="383"/>
      <c r="FZ6" s="383"/>
      <c r="GA6" s="383"/>
      <c r="GB6" s="383"/>
      <c r="GC6" s="383"/>
      <c r="GD6" s="383"/>
      <c r="GE6" s="383"/>
      <c r="GF6" s="383"/>
      <c r="GG6" s="383"/>
      <c r="GH6" s="383"/>
      <c r="GI6" s="383"/>
      <c r="GJ6" s="383"/>
      <c r="GK6" s="383"/>
      <c r="GL6" s="383"/>
      <c r="GM6" s="383"/>
      <c r="GN6" s="383"/>
      <c r="GO6" s="383"/>
      <c r="GP6" s="383"/>
      <c r="GQ6" s="383"/>
      <c r="GR6" s="383"/>
      <c r="GS6" s="383"/>
      <c r="GT6" s="383"/>
      <c r="GU6" s="383"/>
      <c r="GV6" s="383"/>
      <c r="GW6" s="383"/>
      <c r="GX6" s="383"/>
      <c r="GY6" s="383"/>
      <c r="GZ6" s="383"/>
      <c r="HA6" s="383"/>
      <c r="HB6" s="383"/>
      <c r="HC6" s="383"/>
      <c r="HD6" s="383"/>
      <c r="HE6" s="383"/>
      <c r="HF6" s="383"/>
      <c r="HG6" s="383"/>
      <c r="HH6" s="383"/>
      <c r="HI6" s="383"/>
      <c r="HJ6" s="383"/>
      <c r="HK6" s="383"/>
      <c r="HL6" s="383"/>
      <c r="HM6" s="383"/>
      <c r="HN6" s="383"/>
      <c r="HO6" s="383"/>
      <c r="HP6" s="383"/>
      <c r="HQ6" s="383"/>
      <c r="HR6" s="383"/>
      <c r="HS6" s="383"/>
      <c r="HT6" s="383"/>
      <c r="HU6" s="383"/>
      <c r="HV6" s="383"/>
      <c r="HW6" s="383"/>
      <c r="HX6" s="383"/>
      <c r="HY6" s="383"/>
      <c r="HZ6" s="383"/>
      <c r="IA6" s="383"/>
      <c r="IB6" s="383"/>
      <c r="IC6" s="383"/>
      <c r="ID6" s="383"/>
      <c r="IE6" s="383"/>
      <c r="IF6" s="383"/>
      <c r="IG6" s="383"/>
      <c r="IH6" s="383"/>
      <c r="II6" s="383"/>
      <c r="IJ6" s="383"/>
      <c r="IK6" s="383"/>
      <c r="IL6" s="383"/>
      <c r="IM6" s="383"/>
      <c r="IN6" s="383"/>
      <c r="IO6" s="383"/>
      <c r="IP6" s="383"/>
      <c r="IQ6" s="383"/>
      <c r="IR6" s="383"/>
      <c r="IS6" s="383"/>
      <c r="IT6" s="383"/>
      <c r="IU6" s="383"/>
      <c r="IV6" s="383"/>
    </row>
    <row r="7" spans="1:256" ht="14.25">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83"/>
      <c r="DP7" s="383"/>
      <c r="DQ7" s="383"/>
      <c r="DR7" s="383"/>
      <c r="DS7" s="383"/>
      <c r="DT7" s="383"/>
      <c r="DU7" s="383"/>
      <c r="DV7" s="383"/>
      <c r="DW7" s="383"/>
      <c r="DX7" s="383"/>
      <c r="DY7" s="383"/>
      <c r="DZ7" s="383"/>
      <c r="EA7" s="383"/>
      <c r="EB7" s="383"/>
      <c r="EC7" s="383"/>
      <c r="ED7" s="383"/>
      <c r="EE7" s="383"/>
      <c r="EF7" s="383"/>
      <c r="EG7" s="383"/>
      <c r="EH7" s="383"/>
      <c r="EI7" s="383"/>
      <c r="EJ7" s="383"/>
      <c r="EK7" s="383"/>
      <c r="EL7" s="383"/>
      <c r="EM7" s="383"/>
      <c r="EN7" s="383"/>
      <c r="EO7" s="383"/>
      <c r="EP7" s="383"/>
      <c r="EQ7" s="383"/>
      <c r="ER7" s="383"/>
      <c r="ES7" s="383"/>
      <c r="ET7" s="383"/>
      <c r="EU7" s="383"/>
      <c r="EV7" s="383"/>
      <c r="EW7" s="383"/>
      <c r="EX7" s="383"/>
      <c r="EY7" s="383"/>
      <c r="EZ7" s="383"/>
      <c r="FA7" s="383"/>
      <c r="FB7" s="383"/>
      <c r="FC7" s="383"/>
      <c r="FD7" s="383"/>
      <c r="FE7" s="383"/>
      <c r="FF7" s="383"/>
      <c r="FG7" s="383"/>
      <c r="FH7" s="383"/>
      <c r="FI7" s="383"/>
      <c r="FJ7" s="383"/>
      <c r="FK7" s="383"/>
      <c r="FL7" s="383"/>
      <c r="FM7" s="383"/>
      <c r="FN7" s="383"/>
      <c r="FO7" s="383"/>
      <c r="FP7" s="383"/>
      <c r="FQ7" s="383"/>
      <c r="FR7" s="383"/>
      <c r="FS7" s="383"/>
      <c r="FT7" s="383"/>
      <c r="FU7" s="383"/>
      <c r="FV7" s="383"/>
      <c r="FW7" s="383"/>
      <c r="FX7" s="383"/>
      <c r="FY7" s="383"/>
      <c r="FZ7" s="383"/>
      <c r="GA7" s="383"/>
      <c r="GB7" s="383"/>
      <c r="GC7" s="383"/>
      <c r="GD7" s="383"/>
      <c r="GE7" s="383"/>
      <c r="GF7" s="383"/>
      <c r="GG7" s="383"/>
      <c r="GH7" s="383"/>
      <c r="GI7" s="383"/>
      <c r="GJ7" s="383"/>
      <c r="GK7" s="383"/>
      <c r="GL7" s="383"/>
      <c r="GM7" s="383"/>
      <c r="GN7" s="383"/>
      <c r="GO7" s="383"/>
      <c r="GP7" s="383"/>
      <c r="GQ7" s="383"/>
      <c r="GR7" s="383"/>
      <c r="GS7" s="383"/>
      <c r="GT7" s="383"/>
      <c r="GU7" s="383"/>
      <c r="GV7" s="383"/>
      <c r="GW7" s="383"/>
      <c r="GX7" s="383"/>
      <c r="GY7" s="383"/>
      <c r="GZ7" s="383"/>
      <c r="HA7" s="383"/>
      <c r="HB7" s="383"/>
      <c r="HC7" s="383"/>
      <c r="HD7" s="383"/>
      <c r="HE7" s="383"/>
      <c r="HF7" s="383"/>
      <c r="HG7" s="383"/>
      <c r="HH7" s="383"/>
      <c r="HI7" s="383"/>
      <c r="HJ7" s="383"/>
      <c r="HK7" s="383"/>
      <c r="HL7" s="383"/>
      <c r="HM7" s="383"/>
      <c r="HN7" s="383"/>
      <c r="HO7" s="383"/>
      <c r="HP7" s="383"/>
      <c r="HQ7" s="383"/>
      <c r="HR7" s="383"/>
      <c r="HS7" s="383"/>
      <c r="HT7" s="383"/>
      <c r="HU7" s="383"/>
      <c r="HV7" s="383"/>
      <c r="HW7" s="383"/>
      <c r="HX7" s="383"/>
      <c r="HY7" s="383"/>
      <c r="HZ7" s="383"/>
      <c r="IA7" s="383"/>
      <c r="IB7" s="383"/>
      <c r="IC7" s="383"/>
      <c r="ID7" s="383"/>
      <c r="IE7" s="383"/>
      <c r="IF7" s="383"/>
      <c r="IG7" s="383"/>
      <c r="IH7" s="383"/>
      <c r="II7" s="383"/>
      <c r="IJ7" s="383"/>
      <c r="IK7" s="383"/>
      <c r="IL7" s="383"/>
      <c r="IM7" s="383"/>
      <c r="IN7" s="383"/>
      <c r="IO7" s="383"/>
      <c r="IP7" s="383"/>
      <c r="IQ7" s="383"/>
      <c r="IR7" s="383"/>
      <c r="IS7" s="383"/>
      <c r="IT7" s="383"/>
      <c r="IU7" s="383"/>
      <c r="IV7" s="383"/>
    </row>
    <row r="8" spans="1:256" ht="42.75" customHeight="1">
      <c r="A8" s="383" t="s">
        <v>77</v>
      </c>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c r="DG8" s="383"/>
      <c r="DH8" s="383"/>
      <c r="DI8" s="383"/>
      <c r="DJ8" s="383"/>
      <c r="DK8" s="383"/>
      <c r="DL8" s="383"/>
      <c r="DM8" s="383"/>
      <c r="DN8" s="383"/>
      <c r="DO8" s="383"/>
      <c r="DP8" s="383"/>
      <c r="DQ8" s="383"/>
      <c r="DR8" s="383"/>
      <c r="DS8" s="383"/>
      <c r="DT8" s="383"/>
      <c r="DU8" s="383"/>
      <c r="DV8" s="383"/>
      <c r="DW8" s="383"/>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c r="FF8" s="383"/>
      <c r="FG8" s="383"/>
      <c r="FH8" s="383"/>
      <c r="FI8" s="383"/>
      <c r="FJ8" s="383"/>
      <c r="FK8" s="383"/>
      <c r="FL8" s="383"/>
      <c r="FM8" s="383"/>
      <c r="FN8" s="383"/>
      <c r="FO8" s="383"/>
      <c r="FP8" s="383"/>
      <c r="FQ8" s="383"/>
      <c r="FR8" s="383"/>
      <c r="FS8" s="383"/>
      <c r="FT8" s="383"/>
      <c r="FU8" s="383"/>
      <c r="FV8" s="383"/>
      <c r="FW8" s="383"/>
      <c r="FX8" s="383"/>
      <c r="FY8" s="383"/>
      <c r="FZ8" s="383"/>
      <c r="GA8" s="383"/>
      <c r="GB8" s="383"/>
      <c r="GC8" s="383"/>
      <c r="GD8" s="383"/>
      <c r="GE8" s="383"/>
      <c r="GF8" s="383"/>
      <c r="GG8" s="383"/>
      <c r="GH8" s="383"/>
      <c r="GI8" s="383"/>
      <c r="GJ8" s="383"/>
      <c r="GK8" s="383"/>
      <c r="GL8" s="383"/>
      <c r="GM8" s="383"/>
      <c r="GN8" s="383"/>
      <c r="GO8" s="383"/>
      <c r="GP8" s="383"/>
      <c r="GQ8" s="383"/>
      <c r="GR8" s="383"/>
      <c r="GS8" s="383"/>
      <c r="GT8" s="383"/>
      <c r="GU8" s="383"/>
      <c r="GV8" s="383"/>
      <c r="GW8" s="383"/>
      <c r="GX8" s="383"/>
      <c r="GY8" s="383"/>
      <c r="GZ8" s="383"/>
      <c r="HA8" s="383"/>
      <c r="HB8" s="383"/>
      <c r="HC8" s="383"/>
      <c r="HD8" s="383"/>
      <c r="HE8" s="383"/>
      <c r="HF8" s="383"/>
      <c r="HG8" s="383"/>
      <c r="HH8" s="383"/>
      <c r="HI8" s="383"/>
      <c r="HJ8" s="383"/>
      <c r="HK8" s="383"/>
      <c r="HL8" s="383"/>
      <c r="HM8" s="383"/>
      <c r="HN8" s="383"/>
      <c r="HO8" s="383"/>
      <c r="HP8" s="383"/>
      <c r="HQ8" s="383"/>
      <c r="HR8" s="383"/>
      <c r="HS8" s="383"/>
      <c r="HT8" s="383"/>
      <c r="HU8" s="383"/>
      <c r="HV8" s="383"/>
      <c r="HW8" s="383"/>
      <c r="HX8" s="383"/>
      <c r="HY8" s="383"/>
      <c r="HZ8" s="383"/>
      <c r="IA8" s="383"/>
      <c r="IB8" s="383"/>
      <c r="IC8" s="383"/>
      <c r="ID8" s="383"/>
      <c r="IE8" s="383"/>
      <c r="IF8" s="383"/>
      <c r="IG8" s="383"/>
      <c r="IH8" s="383"/>
      <c r="II8" s="383"/>
      <c r="IJ8" s="383"/>
      <c r="IK8" s="383"/>
      <c r="IL8" s="383"/>
      <c r="IM8" s="383"/>
      <c r="IN8" s="383"/>
      <c r="IO8" s="383"/>
      <c r="IP8" s="383"/>
      <c r="IQ8" s="383"/>
      <c r="IR8" s="383"/>
      <c r="IS8" s="383"/>
      <c r="IT8" s="383"/>
      <c r="IU8" s="383"/>
      <c r="IV8" s="383"/>
    </row>
    <row r="9" ht="15">
      <c r="A9" s="35"/>
    </row>
    <row r="10" spans="1:12" ht="15">
      <c r="A10" s="384"/>
      <c r="B10" s="384"/>
      <c r="C10" s="384"/>
      <c r="D10" s="384"/>
      <c r="E10" s="384"/>
      <c r="F10" s="384"/>
      <c r="G10" s="384"/>
      <c r="H10" s="384"/>
      <c r="I10" s="384"/>
      <c r="J10" s="384"/>
      <c r="K10" s="384"/>
      <c r="L10" s="384"/>
    </row>
  </sheetData>
  <sheetProtection/>
  <mergeCells count="90">
    <mergeCell ref="IG8:IR8"/>
    <mergeCell ref="IS8:IV8"/>
    <mergeCell ref="FY8:GJ8"/>
    <mergeCell ref="GK8:GV8"/>
    <mergeCell ref="GW8:HH8"/>
    <mergeCell ref="HI8:HT8"/>
    <mergeCell ref="EO8:EZ8"/>
    <mergeCell ref="FA8:FL8"/>
    <mergeCell ref="FM8:FX8"/>
    <mergeCell ref="HU8:IF8"/>
    <mergeCell ref="CS8:DD8"/>
    <mergeCell ref="DE8:DP8"/>
    <mergeCell ref="DQ8:EB8"/>
    <mergeCell ref="EC8:EN8"/>
    <mergeCell ref="AW8:BH8"/>
    <mergeCell ref="BI8:BT8"/>
    <mergeCell ref="BU8:CF8"/>
    <mergeCell ref="CG8:CR8"/>
    <mergeCell ref="A10:L10"/>
    <mergeCell ref="M8:X8"/>
    <mergeCell ref="Y8:AJ8"/>
    <mergeCell ref="AK8:AV8"/>
    <mergeCell ref="A8:L8"/>
    <mergeCell ref="HI7:HT7"/>
    <mergeCell ref="HU7:IF7"/>
    <mergeCell ref="IG7:IR7"/>
    <mergeCell ref="IS7:IV7"/>
    <mergeCell ref="FM7:FX7"/>
    <mergeCell ref="FY7:GJ7"/>
    <mergeCell ref="GK7:GV7"/>
    <mergeCell ref="GW7:HH7"/>
    <mergeCell ref="DQ7:EB7"/>
    <mergeCell ref="EC7:EN7"/>
    <mergeCell ref="EO7:EZ7"/>
    <mergeCell ref="FA7:FL7"/>
    <mergeCell ref="BU7:CF7"/>
    <mergeCell ref="CG7:CR7"/>
    <mergeCell ref="CS7:DD7"/>
    <mergeCell ref="DE7:DP7"/>
    <mergeCell ref="Y7:AJ7"/>
    <mergeCell ref="AK7:AV7"/>
    <mergeCell ref="AW7:BH7"/>
    <mergeCell ref="BI7:BT7"/>
    <mergeCell ref="HI6:HT6"/>
    <mergeCell ref="HU6:IF6"/>
    <mergeCell ref="DQ6:EB6"/>
    <mergeCell ref="EC6:EN6"/>
    <mergeCell ref="EO6:EZ6"/>
    <mergeCell ref="FA6:FL6"/>
    <mergeCell ref="AK6:AV6"/>
    <mergeCell ref="AW6:BH6"/>
    <mergeCell ref="BI6:BT6"/>
    <mergeCell ref="IG6:IR6"/>
    <mergeCell ref="IS6:IV6"/>
    <mergeCell ref="FM6:FX6"/>
    <mergeCell ref="FY6:GJ6"/>
    <mergeCell ref="GK6:GV6"/>
    <mergeCell ref="GW6:HH6"/>
    <mergeCell ref="HI5:HT5"/>
    <mergeCell ref="HU5:IF5"/>
    <mergeCell ref="IG5:IR5"/>
    <mergeCell ref="IS5:IV5"/>
    <mergeCell ref="FM5:FX5"/>
    <mergeCell ref="FY5:GJ5"/>
    <mergeCell ref="GK5:GV5"/>
    <mergeCell ref="GW5:HH5"/>
    <mergeCell ref="EC5:EN5"/>
    <mergeCell ref="EO5:EZ5"/>
    <mergeCell ref="FA5:FL5"/>
    <mergeCell ref="BU5:CF5"/>
    <mergeCell ref="CG5:CR5"/>
    <mergeCell ref="CS5:DD5"/>
    <mergeCell ref="DE5:DP5"/>
    <mergeCell ref="AK5:AV5"/>
    <mergeCell ref="AW5:BH5"/>
    <mergeCell ref="BI5:BT5"/>
    <mergeCell ref="A7:L7"/>
    <mergeCell ref="M7:X7"/>
    <mergeCell ref="DQ5:EB5"/>
    <mergeCell ref="BU6:CF6"/>
    <mergeCell ref="CG6:CR6"/>
    <mergeCell ref="CS6:DD6"/>
    <mergeCell ref="DE6:DP6"/>
    <mergeCell ref="A3:L3"/>
    <mergeCell ref="A5:L5"/>
    <mergeCell ref="M5:X5"/>
    <mergeCell ref="A6:L6"/>
    <mergeCell ref="M6:X6"/>
    <mergeCell ref="Y5:AJ5"/>
    <mergeCell ref="Y6:AJ6"/>
  </mergeCells>
  <printOptions/>
  <pageMargins left="0.787401575" right="0.787401575" top="0.984251969" bottom="0.984251969" header="0.4921259845" footer="0.4921259845"/>
  <pageSetup horizontalDpi="600" verticalDpi="600" orientation="portrait" paperSize="9" r:id="rId1"/>
  <colBreaks count="1" manualBreakCount="1">
    <brk id="12" min="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Mobile-Steuerberatung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Daum</dc:creator>
  <cp:keywords/>
  <dc:description/>
  <cp:lastModifiedBy>Vollrath, Karoline {MSHS~Basel}</cp:lastModifiedBy>
  <cp:lastPrinted>2012-01-23T09:35:42Z</cp:lastPrinted>
  <dcterms:created xsi:type="dcterms:W3CDTF">2007-07-30T11:45:39Z</dcterms:created>
  <dcterms:modified xsi:type="dcterms:W3CDTF">2019-03-07T08:29:31Z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